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Projetos 2025\Pavilhão das flores\Entregue\"/>
    </mc:Choice>
  </mc:AlternateContent>
  <xr:revisionPtr revIDLastSave="0" documentId="13_ncr:1_{E4CE60D9-6744-4437-9C51-E45B86928B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umo Carga Térmica" sheetId="22" r:id="rId1"/>
    <sheet name="Ambientes" sheetId="1" r:id="rId2"/>
    <sheet name="Teto" sheetId="4" r:id="rId3"/>
    <sheet name="Piso" sheetId="7" r:id="rId4"/>
    <sheet name="Parede" sheetId="9" r:id="rId5"/>
    <sheet name="Vidro" sheetId="10" r:id="rId6"/>
    <sheet name="Ar externo" sheetId="8" r:id="rId7"/>
    <sheet name="Iluminação" sheetId="5" r:id="rId8"/>
    <sheet name="Pessoas" sheetId="3" r:id="rId9"/>
    <sheet name="Equipamentos" sheetId="6" r:id="rId10"/>
    <sheet name="Renovação de ar" sheetId="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O6" i="22"/>
  <c r="B7" i="10"/>
  <c r="F7" i="10"/>
  <c r="F7" i="22" l="1"/>
  <c r="B5" i="9"/>
  <c r="B6" i="9"/>
  <c r="B7" i="9"/>
  <c r="C5" i="7"/>
  <c r="F5" i="7" s="1"/>
  <c r="D5" i="22" s="1"/>
  <c r="C6" i="7"/>
  <c r="F6" i="7" s="1"/>
  <c r="D6" i="22" s="1"/>
  <c r="C7" i="7"/>
  <c r="F7" i="7" s="1"/>
  <c r="D7" i="22" s="1"/>
  <c r="B5" i="7"/>
  <c r="B6" i="7"/>
  <c r="B7" i="7"/>
  <c r="C5" i="4"/>
  <c r="F5" i="4" s="1"/>
  <c r="C5" i="22" s="1"/>
  <c r="C6" i="4"/>
  <c r="F6" i="4" s="1"/>
  <c r="C6" i="22" s="1"/>
  <c r="C7" i="4"/>
  <c r="F7" i="4" s="1"/>
  <c r="C7" i="22" s="1"/>
  <c r="B5" i="4"/>
  <c r="B6" i="4"/>
  <c r="B7" i="4"/>
  <c r="O5" i="22"/>
  <c r="O4" i="22"/>
  <c r="D5" i="2"/>
  <c r="D6" i="2"/>
  <c r="D7" i="2"/>
  <c r="B5" i="22"/>
  <c r="B6" i="22"/>
  <c r="B7" i="22"/>
  <c r="B5" i="6"/>
  <c r="B6" i="6"/>
  <c r="B7" i="6"/>
  <c r="B5" i="3"/>
  <c r="B6" i="3"/>
  <c r="B7" i="3"/>
  <c r="C5" i="5"/>
  <c r="F5" i="5" s="1"/>
  <c r="C6" i="5"/>
  <c r="F6" i="5" s="1"/>
  <c r="C7" i="5"/>
  <c r="F7" i="5" s="1"/>
  <c r="B5" i="8"/>
  <c r="B6" i="8"/>
  <c r="B7" i="8"/>
  <c r="B5" i="10"/>
  <c r="B6" i="10"/>
  <c r="B5" i="2"/>
  <c r="B6" i="2"/>
  <c r="B7" i="2"/>
  <c r="B4" i="2"/>
  <c r="F5" i="10"/>
  <c r="F5" i="22" s="1"/>
  <c r="F6" i="10"/>
  <c r="F6" i="22" s="1"/>
  <c r="F4" i="10"/>
  <c r="F5" i="9"/>
  <c r="E5" i="22" s="1"/>
  <c r="F6" i="9"/>
  <c r="E6" i="22" s="1"/>
  <c r="F7" i="9"/>
  <c r="E7" i="22" s="1"/>
  <c r="F4" i="9"/>
  <c r="E4" i="22" s="1"/>
  <c r="B4" i="6"/>
  <c r="B4" i="3"/>
  <c r="H6" i="22" l="1"/>
  <c r="H7" i="22"/>
  <c r="C4" i="5"/>
  <c r="F4" i="5" s="1"/>
  <c r="H4" i="22" s="1"/>
  <c r="B5" i="5"/>
  <c r="B6" i="5"/>
  <c r="B7" i="5"/>
  <c r="B4" i="5"/>
  <c r="B4" i="8"/>
  <c r="C4" i="7"/>
  <c r="B4" i="7"/>
  <c r="C4" i="4"/>
  <c r="B4" i="4"/>
  <c r="J5" i="22"/>
  <c r="J6" i="22"/>
  <c r="J7" i="22"/>
  <c r="J4" i="22"/>
  <c r="B4" i="9"/>
  <c r="B4" i="22"/>
  <c r="B4" i="10"/>
  <c r="F4" i="22"/>
  <c r="H5" i="22"/>
  <c r="H7" i="3"/>
  <c r="G7" i="3"/>
  <c r="H6" i="3"/>
  <c r="G6" i="3"/>
  <c r="H5" i="3"/>
  <c r="G5" i="3"/>
  <c r="H4" i="3"/>
  <c r="G4" i="3"/>
  <c r="G5" i="2"/>
  <c r="G6" i="2"/>
  <c r="G7" i="2"/>
  <c r="G4" i="2"/>
  <c r="E7" i="2"/>
  <c r="E6" i="2"/>
  <c r="E5" i="2"/>
  <c r="E4" i="2"/>
  <c r="I160" i="1"/>
  <c r="I161" i="1"/>
  <c r="I162" i="1"/>
  <c r="I163" i="1"/>
  <c r="I164" i="1"/>
  <c r="I165" i="1"/>
  <c r="I166" i="1"/>
  <c r="I167" i="1"/>
  <c r="I168" i="1"/>
  <c r="N161" i="1"/>
  <c r="N162" i="1"/>
  <c r="N163" i="1"/>
  <c r="N164" i="1"/>
  <c r="N165" i="1"/>
  <c r="N166" i="1"/>
  <c r="N167" i="1"/>
  <c r="N168" i="1"/>
  <c r="H161" i="1"/>
  <c r="H162" i="1"/>
  <c r="H163" i="1"/>
  <c r="H164" i="1"/>
  <c r="H165" i="1"/>
  <c r="H166" i="1"/>
  <c r="H167" i="1"/>
  <c r="H168" i="1"/>
  <c r="R170" i="1"/>
  <c r="P160" i="1"/>
  <c r="P161" i="1"/>
  <c r="P162" i="1"/>
  <c r="P163" i="1"/>
  <c r="P164" i="1"/>
  <c r="P165" i="1"/>
  <c r="P166" i="1"/>
  <c r="P167" i="1"/>
  <c r="P168" i="1"/>
  <c r="P169" i="1"/>
  <c r="P159" i="1"/>
  <c r="L169" i="1"/>
  <c r="L168" i="1"/>
  <c r="L167" i="1"/>
  <c r="L166" i="1"/>
  <c r="L165" i="1"/>
  <c r="L164" i="1"/>
  <c r="L163" i="1"/>
  <c r="L162" i="1"/>
  <c r="L161" i="1"/>
  <c r="L160" i="1"/>
  <c r="L159" i="1"/>
  <c r="K169" i="1"/>
  <c r="K168" i="1"/>
  <c r="K167" i="1"/>
  <c r="K166" i="1"/>
  <c r="K165" i="1"/>
  <c r="K164" i="1"/>
  <c r="K163" i="1"/>
  <c r="K162" i="1"/>
  <c r="K161" i="1"/>
  <c r="K160" i="1"/>
  <c r="K159" i="1"/>
  <c r="J169" i="1"/>
  <c r="J168" i="1"/>
  <c r="J167" i="1"/>
  <c r="J166" i="1"/>
  <c r="J165" i="1"/>
  <c r="J164" i="1"/>
  <c r="J163" i="1"/>
  <c r="J162" i="1"/>
  <c r="J161" i="1"/>
  <c r="J160" i="1"/>
  <c r="J159" i="1"/>
  <c r="N169" i="1"/>
  <c r="N160" i="1"/>
  <c r="N159" i="1"/>
  <c r="I169" i="1"/>
  <c r="H169" i="1"/>
  <c r="H159" i="1"/>
  <c r="F4" i="4" l="1"/>
  <c r="C4" i="22" s="1"/>
  <c r="F4" i="7"/>
  <c r="D4" i="22" s="1"/>
  <c r="I4" i="3"/>
  <c r="I4" i="22" s="1"/>
  <c r="H6" i="2"/>
  <c r="H5" i="2"/>
  <c r="H4" i="2"/>
  <c r="I5" i="3"/>
  <c r="I5" i="22" s="1"/>
  <c r="I7" i="3"/>
  <c r="I7" i="22" s="1"/>
  <c r="H7" i="2"/>
  <c r="I6" i="3"/>
  <c r="I6" i="22" s="1"/>
  <c r="O162" i="1"/>
  <c r="O161" i="1"/>
  <c r="O169" i="1"/>
  <c r="O168" i="1"/>
  <c r="O167" i="1"/>
  <c r="O166" i="1"/>
  <c r="O163" i="1"/>
  <c r="O160" i="1"/>
  <c r="O164" i="1"/>
  <c r="O159" i="1"/>
  <c r="H160" i="1"/>
  <c r="O165" i="1"/>
  <c r="I159" i="1"/>
  <c r="C4" i="8" l="1"/>
  <c r="E4" i="8" s="1"/>
  <c r="F4" i="8" s="1"/>
  <c r="H9" i="2"/>
  <c r="C6" i="8"/>
  <c r="G6" i="8" s="1"/>
  <c r="C5" i="8"/>
  <c r="E5" i="8" s="1"/>
  <c r="F5" i="8" s="1"/>
  <c r="C7" i="8"/>
  <c r="G7" i="8" s="1"/>
  <c r="M159" i="1"/>
  <c r="Q159" i="1" s="1"/>
  <c r="G4" i="8" l="1"/>
  <c r="H4" i="8" s="1"/>
  <c r="G4" i="22" s="1"/>
  <c r="K4" i="22" s="1"/>
  <c r="L4" i="22" s="1"/>
  <c r="E6" i="8"/>
  <c r="F6" i="8" s="1"/>
  <c r="H6" i="8" s="1"/>
  <c r="G6" i="22" s="1"/>
  <c r="K6" i="22" s="1"/>
  <c r="L6" i="22" s="1"/>
  <c r="E7" i="8"/>
  <c r="F7" i="8" s="1"/>
  <c r="G5" i="8"/>
  <c r="H5" i="8" s="1"/>
  <c r="G5" i="22" s="1"/>
  <c r="K5" i="22" s="1"/>
  <c r="L5" i="22" s="1"/>
  <c r="M160" i="1"/>
  <c r="Q160" i="1" s="1"/>
  <c r="M161" i="1"/>
  <c r="Q161" i="1" s="1"/>
  <c r="M165" i="1"/>
  <c r="Q165" i="1" s="1"/>
  <c r="M169" i="1"/>
  <c r="Q169" i="1" s="1"/>
  <c r="M167" i="1"/>
  <c r="Q167" i="1" s="1"/>
  <c r="H7" i="8" l="1"/>
  <c r="G7" i="22" s="1"/>
  <c r="K7" i="22" s="1"/>
  <c r="L7" i="22" s="1"/>
  <c r="M163" i="1"/>
  <c r="Q163" i="1" s="1"/>
  <c r="M164" i="1"/>
  <c r="Q164" i="1" s="1"/>
  <c r="M168" i="1"/>
  <c r="Q168" i="1" s="1"/>
  <c r="M162" i="1"/>
  <c r="Q162" i="1" s="1"/>
  <c r="M166" i="1"/>
  <c r="Q166" i="1" s="1"/>
  <c r="L8" i="22" l="1"/>
  <c r="K8" i="22"/>
  <c r="K9" i="22" s="1"/>
</calcChain>
</file>

<file path=xl/sharedStrings.xml><?xml version="1.0" encoding="utf-8"?>
<sst xmlns="http://schemas.openxmlformats.org/spreadsheetml/2006/main" count="148" uniqueCount="84">
  <si>
    <t>Área (m²)</t>
  </si>
  <si>
    <t>P.D (m)</t>
  </si>
  <si>
    <t>Descrição do ambiente</t>
  </si>
  <si>
    <t>Sala de reuniões</t>
  </si>
  <si>
    <t>Esc. Carla</t>
  </si>
  <si>
    <t>Sala Adm</t>
  </si>
  <si>
    <t>Área de defumação</t>
  </si>
  <si>
    <t>Karaoke/Pub</t>
  </si>
  <si>
    <t>Sala Vip</t>
  </si>
  <si>
    <t>Bar</t>
  </si>
  <si>
    <t>Espaço Kids</t>
  </si>
  <si>
    <t>W.C Masc</t>
  </si>
  <si>
    <t>W.C Fem</t>
  </si>
  <si>
    <t>Total</t>
  </si>
  <si>
    <t xml:space="preserve">AMBIENTES  INTERNOS CLIMATIZADOS </t>
  </si>
  <si>
    <t>RENOVAÇÃO DE AR</t>
  </si>
  <si>
    <t>PNE</t>
  </si>
  <si>
    <t>Qs (w)</t>
  </si>
  <si>
    <t>Ql (w)</t>
  </si>
  <si>
    <t>Qnt. Pessoa</t>
  </si>
  <si>
    <t>Fator (kcal/h)</t>
  </si>
  <si>
    <t>Calor Sen. (Kcal/h)</t>
  </si>
  <si>
    <t>Calor Lat. (Kcal/h)</t>
  </si>
  <si>
    <t>CARGA TERMICA GERADA PELAS PESSOAS</t>
  </si>
  <si>
    <t>Vazão*pessoa (m³/h)</t>
  </si>
  <si>
    <t>Vazão*área (m³/h)</t>
  </si>
  <si>
    <t>Vazão</t>
  </si>
  <si>
    <t>Renovação por ambiente (m³/h)</t>
  </si>
  <si>
    <t>Fator (Kcal/h)</t>
  </si>
  <si>
    <t>CARGA TERMICA ILUMINAÇÃO</t>
  </si>
  <si>
    <t>Fator</t>
  </si>
  <si>
    <t>CARGA TERMICA AR EXTERNO</t>
  </si>
  <si>
    <t>Vazão (m3/h)</t>
  </si>
  <si>
    <t>Dens. Ar</t>
  </si>
  <si>
    <t>Vazão (Kg/h)</t>
  </si>
  <si>
    <t>∆E (KJ/h)</t>
  </si>
  <si>
    <t>Fator (0,29 *(Te-Ti))</t>
  </si>
  <si>
    <t>CARGA TERMICA PAREDES</t>
  </si>
  <si>
    <t>CARGA TERMICA VIDROS</t>
  </si>
  <si>
    <t>CARGA TOTAL POR AMBIENTE</t>
  </si>
  <si>
    <t>Teto</t>
  </si>
  <si>
    <t>Piso</t>
  </si>
  <si>
    <t>Parede</t>
  </si>
  <si>
    <t>Vidro</t>
  </si>
  <si>
    <t>Portas</t>
  </si>
  <si>
    <t>Ar externo</t>
  </si>
  <si>
    <t>iluminação</t>
  </si>
  <si>
    <t>Pessoas</t>
  </si>
  <si>
    <t>Carga Total (Kcal/h)</t>
  </si>
  <si>
    <t>CARGA TERMICA EQUIPAMENTOS</t>
  </si>
  <si>
    <t>Equipamentos</t>
  </si>
  <si>
    <t>Equipamento</t>
  </si>
  <si>
    <t>1un</t>
  </si>
  <si>
    <t>8un</t>
  </si>
  <si>
    <t>2un</t>
  </si>
  <si>
    <t>Modelo</t>
  </si>
  <si>
    <t>Slipt hi wall</t>
  </si>
  <si>
    <t>Cassete piso/teto</t>
  </si>
  <si>
    <t>CLTD (ºC)</t>
  </si>
  <si>
    <t xml:space="preserve">CARGA TERMICA TELHADO </t>
  </si>
  <si>
    <t>Resistividade Térmica [(m².ºC)/W)</t>
  </si>
  <si>
    <t>CARGA TERMICA DO PISO</t>
  </si>
  <si>
    <t>16w/m²</t>
  </si>
  <si>
    <t>Equipamento (TR)</t>
  </si>
  <si>
    <t>Exaustão</t>
  </si>
  <si>
    <t>Carga térmica (Kcal/h)</t>
  </si>
  <si>
    <t>Carga Total (Btu/h) (Kcal/h)</t>
  </si>
  <si>
    <t>Climatização</t>
  </si>
  <si>
    <t>Renovação de ar</t>
  </si>
  <si>
    <t>NA</t>
  </si>
  <si>
    <t>CARGA TÉRMICA - MERCADO DAS FLORES</t>
  </si>
  <si>
    <t>ADMINISTRAÇÃO</t>
  </si>
  <si>
    <t>ÁREA TÉCNICA</t>
  </si>
  <si>
    <t>ALMOXARIFADO</t>
  </si>
  <si>
    <t>MANUTENÇÃO</t>
  </si>
  <si>
    <t>1un 24000 Btu/h Hi Wall</t>
  </si>
  <si>
    <t>1un 18.000 Btu/h Hi Wall</t>
  </si>
  <si>
    <t>135 m³/h</t>
  </si>
  <si>
    <t>99 m³/h</t>
  </si>
  <si>
    <t>95 m³/h</t>
  </si>
  <si>
    <t>EQUIPAMENTOS - MERCARDO DAS FLORES</t>
  </si>
  <si>
    <t>544 m³/h</t>
  </si>
  <si>
    <t/>
  </si>
  <si>
    <t>1un 36.000 e 2 un 18.000 Btu/h Hi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</si>
</sst>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" fontId="3" fillId="0" borderId="5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5" fillId="3" borderId="4" xfId="0" applyFont="1" applyFill="1" applyBorder="1"/>
    <xf numFmtId="0" fontId="5" fillId="0" borderId="4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1" fontId="7" fillId="3" borderId="0" xfId="0" applyNumberFormat="1" applyFont="1" applyFill="1" applyAlignment="1">
      <alignment horizontal="center"/>
    </xf>
    <xf numFmtId="1" fontId="7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0" fontId="5" fillId="3" borderId="6" xfId="0" applyFont="1" applyFill="1" applyBorder="1"/>
    <xf numFmtId="0" fontId="0" fillId="3" borderId="7" xfId="0" applyFill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1" fontId="7" fillId="3" borderId="7" xfId="0" applyNumberFormat="1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" fontId="0" fillId="0" borderId="0" xfId="0" applyNumberFormat="1"/>
    <xf numFmtId="0" fontId="2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left" vertical="center"/>
    </xf>
    <xf numFmtId="0" fontId="1" fillId="5" borderId="4" xfId="0" applyFont="1" applyFill="1" applyBorder="1"/>
    <xf numFmtId="2" fontId="0" fillId="0" borderId="0" xfId="0" applyNumberFormat="1"/>
    <xf numFmtId="0" fontId="1" fillId="0" borderId="4" xfId="0" applyFont="1" applyBorder="1"/>
    <xf numFmtId="1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1" fontId="3" fillId="5" borderId="5" xfId="0" applyNumberFormat="1" applyFont="1" applyFill="1" applyBorder="1" applyAlignment="1">
      <alignment horizontal="center"/>
    </xf>
    <xf numFmtId="0" fontId="0" fillId="5" borderId="4" xfId="0" applyFill="1" applyBorder="1"/>
    <xf numFmtId="0" fontId="0" fillId="5" borderId="7" xfId="0" applyFill="1" applyBorder="1"/>
    <xf numFmtId="0" fontId="0" fillId="5" borderId="5" xfId="0" applyFill="1" applyBorder="1" applyAlignment="1">
      <alignment horizontal="center"/>
    </xf>
    <xf numFmtId="1" fontId="1" fillId="5" borderId="5" xfId="0" applyNumberFormat="1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2" fontId="0" fillId="5" borderId="0" xfId="0" applyNumberFormat="1" applyFill="1" applyAlignment="1">
      <alignment horizontal="center"/>
    </xf>
    <xf numFmtId="1" fontId="3" fillId="5" borderId="0" xfId="0" applyNumberFormat="1" applyFont="1" applyFill="1" applyAlignment="1">
      <alignment horizontal="center"/>
    </xf>
    <xf numFmtId="0" fontId="1" fillId="5" borderId="4" xfId="0" applyFont="1" applyFill="1" applyBorder="1" applyAlignment="1">
      <alignment horizontal="right"/>
    </xf>
    <xf numFmtId="0" fontId="0" fillId="5" borderId="0" xfId="0" applyFill="1"/>
    <xf numFmtId="0" fontId="0" fillId="5" borderId="5" xfId="0" applyFill="1" applyBorder="1"/>
    <xf numFmtId="0" fontId="1" fillId="5" borderId="6" xfId="0" applyFont="1" applyFill="1" applyBorder="1" applyAlignment="1">
      <alignment horizontal="right"/>
    </xf>
    <xf numFmtId="0" fontId="0" fillId="5" borderId="8" xfId="0" applyFill="1" applyBorder="1"/>
    <xf numFmtId="1" fontId="1" fillId="0" borderId="5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 wrapText="1"/>
    </xf>
    <xf numFmtId="1" fontId="0" fillId="5" borderId="5" xfId="0" applyNumberFormat="1" applyFill="1" applyBorder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0" fontId="0" fillId="5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6" xfId="0" applyBorder="1" applyAlignment="1">
      <alignment horizontal="left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2" fontId="0" fillId="5" borderId="0" xfId="0" applyNumberFormat="1" applyFill="1"/>
    <xf numFmtId="0" fontId="4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9" fillId="5" borderId="0" xfId="0" applyFont="1" applyFill="1" applyAlignment="1">
      <alignment horizontal="center" vertical="center"/>
    </xf>
    <xf numFmtId="1" fontId="6" fillId="5" borderId="0" xfId="0" applyNumberFormat="1" applyFont="1" applyFill="1" applyAlignment="1">
      <alignment horizontal="center"/>
    </xf>
    <xf numFmtId="1" fontId="6" fillId="5" borderId="5" xfId="0" applyNumberFormat="1" applyFont="1" applyFill="1" applyBorder="1" applyAlignment="1">
      <alignment horizontal="center"/>
    </xf>
    <xf numFmtId="0" fontId="5" fillId="0" borderId="6" xfId="0" applyFont="1" applyBorder="1"/>
    <xf numFmtId="2" fontId="0" fillId="0" borderId="7" xfId="0" applyNumberFormat="1" applyBorder="1"/>
    <xf numFmtId="0" fontId="0" fillId="0" borderId="7" xfId="0" applyBorder="1"/>
    <xf numFmtId="0" fontId="1" fillId="0" borderId="7" xfId="0" applyFont="1" applyBorder="1" applyAlignment="1">
      <alignment horizontal="center" vertical="center"/>
    </xf>
    <xf numFmtId="1" fontId="0" fillId="0" borderId="0" xfId="0" applyNumberForma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/>
    </xf>
    <xf numFmtId="1" fontId="11" fillId="5" borderId="5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1" fontId="11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1" fontId="1" fillId="5" borderId="0" xfId="0" applyNumberFormat="1" applyFont="1" applyFill="1" applyAlignment="1">
      <alignment horizontal="center"/>
    </xf>
    <xf numFmtId="0" fontId="1" fillId="0" borderId="7" xfId="0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1" fillId="5" borderId="0" xfId="0" applyFont="1" applyFill="1" applyAlignment="1">
      <alignment horizontal="center"/>
    </xf>
    <xf numFmtId="1" fontId="11" fillId="5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1" fontId="11" fillId="0" borderId="0" xfId="0" applyNumberFormat="1" applyFont="1" applyAlignment="1">
      <alignment horizontal="center" vertical="center" wrapText="1"/>
    </xf>
    <xf numFmtId="1" fontId="11" fillId="0" borderId="5" xfId="0" applyNumberFormat="1" applyFont="1" applyBorder="1" applyAlignment="1">
      <alignment horizontal="center"/>
    </xf>
    <xf numFmtId="1" fontId="11" fillId="0" borderId="8" xfId="0" applyNumberFormat="1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2" fontId="1" fillId="6" borderId="7" xfId="0" applyNumberFormat="1" applyFont="1" applyFill="1" applyBorder="1" applyAlignment="1">
      <alignment horizontal="center"/>
    </xf>
    <xf numFmtId="2" fontId="1" fillId="6" borderId="8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0" borderId="0" xfId="0" quotePrefix="1"/>
    <xf numFmtId="1" fontId="10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0C1E4-C7AD-4A26-A7A3-30831E0B2240}">
  <sheetPr>
    <pageSetUpPr fitToPage="1"/>
  </sheetPr>
  <dimension ref="B1:S118"/>
  <sheetViews>
    <sheetView tabSelected="1" zoomScale="85" zoomScaleNormal="85" workbookViewId="0">
      <selection activeCell="O2" sqref="O2:R7"/>
    </sheetView>
  </sheetViews>
  <sheetFormatPr defaultRowHeight="15" x14ac:dyDescent="0.25"/>
  <cols>
    <col min="2" max="2" width="24.42578125" customWidth="1"/>
    <col min="3" max="3" width="11" style="46" customWidth="1"/>
    <col min="4" max="4" width="10.28515625" style="46" customWidth="1"/>
    <col min="5" max="5" width="9.7109375" customWidth="1"/>
    <col min="6" max="6" width="11.42578125" customWidth="1"/>
    <col min="7" max="7" width="12.5703125" customWidth="1"/>
    <col min="8" max="8" width="13" customWidth="1"/>
    <col min="9" max="9" width="10.5703125" customWidth="1"/>
    <col min="10" max="10" width="16.28515625" customWidth="1"/>
    <col min="11" max="11" width="13.7109375" customWidth="1"/>
    <col min="12" max="14" width="13" customWidth="1"/>
    <col min="15" max="15" width="24.42578125" customWidth="1"/>
    <col min="16" max="16" width="37.28515625" customWidth="1"/>
    <col min="17" max="17" width="24.7109375" customWidth="1"/>
    <col min="18" max="18" width="17.140625" customWidth="1"/>
    <col min="19" max="19" width="42.28515625" customWidth="1"/>
  </cols>
  <sheetData>
    <row r="1" spans="2:19" ht="15.75" thickBot="1" x14ac:dyDescent="0.3"/>
    <row r="2" spans="2:19" ht="29.45" customHeight="1" x14ac:dyDescent="0.25">
      <c r="B2" s="115" t="s">
        <v>70</v>
      </c>
      <c r="C2" s="116"/>
      <c r="D2" s="116"/>
      <c r="E2" s="116"/>
      <c r="F2" s="116"/>
      <c r="G2" s="116"/>
      <c r="H2" s="116"/>
      <c r="I2" s="116"/>
      <c r="J2" s="116"/>
      <c r="K2" s="116"/>
      <c r="L2" s="117"/>
      <c r="M2" s="80"/>
      <c r="N2" s="80"/>
      <c r="O2" s="112" t="s">
        <v>80</v>
      </c>
      <c r="P2" s="113"/>
      <c r="Q2" s="113"/>
      <c r="R2" s="114"/>
      <c r="S2" s="24"/>
    </row>
    <row r="3" spans="2:19" ht="30.6" customHeight="1" x14ac:dyDescent="0.25">
      <c r="B3" s="44" t="s">
        <v>2</v>
      </c>
      <c r="C3" s="77" t="s">
        <v>40</v>
      </c>
      <c r="D3" s="77" t="s">
        <v>41</v>
      </c>
      <c r="E3" s="24" t="s">
        <v>42</v>
      </c>
      <c r="F3" s="24" t="s">
        <v>43</v>
      </c>
      <c r="G3" s="24" t="s">
        <v>45</v>
      </c>
      <c r="H3" s="24" t="s">
        <v>46</v>
      </c>
      <c r="I3" s="24" t="s">
        <v>47</v>
      </c>
      <c r="J3" s="24" t="s">
        <v>50</v>
      </c>
      <c r="K3" s="78" t="s">
        <v>48</v>
      </c>
      <c r="L3" s="69" t="s">
        <v>66</v>
      </c>
      <c r="M3" s="78"/>
      <c r="N3" s="78"/>
      <c r="O3" s="18" t="s">
        <v>2</v>
      </c>
      <c r="P3" s="105" t="s">
        <v>67</v>
      </c>
      <c r="Q3" s="105" t="s">
        <v>68</v>
      </c>
      <c r="R3" s="91" t="s">
        <v>64</v>
      </c>
      <c r="S3" s="10"/>
    </row>
    <row r="4" spans="2:19" x14ac:dyDescent="0.25">
      <c r="B4" s="45" t="str">
        <f>Ambientes!B4</f>
        <v>ADMINISTRAÇÃO</v>
      </c>
      <c r="C4" s="48">
        <f>Teto!F4</f>
        <v>1742.4357966101693</v>
      </c>
      <c r="D4" s="48">
        <f>Piso!F4</f>
        <v>979.08297142857134</v>
      </c>
      <c r="E4" s="48">
        <f>Parede!F4</f>
        <v>4197.4137089201877</v>
      </c>
      <c r="F4" s="48">
        <f>Vidro!F4</f>
        <v>976.40323699421958</v>
      </c>
      <c r="G4" s="48">
        <f>'Ar externo'!H4</f>
        <v>5383.3306816711793</v>
      </c>
      <c r="H4" s="48">
        <f>Iluminação!F4</f>
        <v>856.69759999999997</v>
      </c>
      <c r="I4" s="48">
        <f>Pessoas!I4</f>
        <v>2201.6</v>
      </c>
      <c r="J4" s="48">
        <f>Equipamentos!C4</f>
        <v>2000</v>
      </c>
      <c r="K4" s="57">
        <f>SUM(C4:J4)</f>
        <v>18336.963995624326</v>
      </c>
      <c r="L4" s="65">
        <f>SUM(K4*3.97)</f>
        <v>72797.747062628579</v>
      </c>
      <c r="M4" s="13"/>
      <c r="N4" s="13"/>
      <c r="O4" s="92" t="str">
        <f>Ambientes!B4</f>
        <v>ADMINISTRAÇÃO</v>
      </c>
      <c r="P4" s="106" t="s">
        <v>83</v>
      </c>
      <c r="Q4" s="107" t="s">
        <v>81</v>
      </c>
      <c r="R4" s="93" t="s">
        <v>69</v>
      </c>
      <c r="S4" s="90"/>
    </row>
    <row r="5" spans="2:19" x14ac:dyDescent="0.25">
      <c r="B5" s="47" t="str">
        <f>Ambientes!B5</f>
        <v>ÁREA TÉCNICA</v>
      </c>
      <c r="C5" s="13">
        <f>Teto!F5</f>
        <v>840.99254237288142</v>
      </c>
      <c r="D5" s="13">
        <f>Piso!F5</f>
        <v>472.55771428571427</v>
      </c>
      <c r="E5" s="13">
        <f>Parede!F5</f>
        <v>1468.2985915492959</v>
      </c>
      <c r="F5" s="13">
        <f>Vidro!F5</f>
        <v>590.56647398843938</v>
      </c>
      <c r="G5" s="13">
        <f>'Ar externo'!H5</f>
        <v>1336.6603839721499</v>
      </c>
      <c r="H5" s="13">
        <f>Iluminação!F5</f>
        <v>413.488</v>
      </c>
      <c r="I5" s="13">
        <f>Pessoas!I5</f>
        <v>412.8</v>
      </c>
      <c r="J5" s="13">
        <f>Equipamentos!C5</f>
        <v>500</v>
      </c>
      <c r="K5" s="20">
        <f t="shared" ref="K5:K7" si="0">SUM(C5:J5)</f>
        <v>6035.3637061684813</v>
      </c>
      <c r="L5" s="38">
        <f t="shared" ref="L5:L7" si="1">SUM(K5*3.97)</f>
        <v>23960.393913488871</v>
      </c>
      <c r="M5" s="13"/>
      <c r="N5" s="13"/>
      <c r="O5" s="94" t="str">
        <f>Ambientes!B5</f>
        <v>ÁREA TÉCNICA</v>
      </c>
      <c r="P5" s="108" t="s">
        <v>75</v>
      </c>
      <c r="Q5" s="109" t="s">
        <v>77</v>
      </c>
      <c r="R5" s="110" t="s">
        <v>69</v>
      </c>
      <c r="S5" s="90"/>
    </row>
    <row r="6" spans="2:19" x14ac:dyDescent="0.25">
      <c r="B6" s="45" t="str">
        <f>Ambientes!B6</f>
        <v>ALMOXARIFADO</v>
      </c>
      <c r="C6" s="48">
        <f>Teto!F6</f>
        <v>701.34020338983044</v>
      </c>
      <c r="D6" s="48">
        <f>Piso!F6</f>
        <v>394.08639999999991</v>
      </c>
      <c r="E6" s="48">
        <f>Parede!F6</f>
        <v>1113.2841314553989</v>
      </c>
      <c r="F6" s="48">
        <f>Vidro!F6</f>
        <v>402.89757225433522</v>
      </c>
      <c r="G6" s="48">
        <f>'Ar externo'!H6</f>
        <v>980.63318776157985</v>
      </c>
      <c r="H6" s="48">
        <f>Iluminação!F6</f>
        <v>344.82559999999995</v>
      </c>
      <c r="I6" s="48">
        <f>Pessoas!I6</f>
        <v>275.2</v>
      </c>
      <c r="J6" s="48">
        <f>Equipamentos!C6</f>
        <v>200</v>
      </c>
      <c r="K6" s="57">
        <f t="shared" si="0"/>
        <v>4412.267094861144</v>
      </c>
      <c r="L6" s="65">
        <f t="shared" si="1"/>
        <v>17516.700366598743</v>
      </c>
      <c r="M6" s="13"/>
      <c r="N6" s="13"/>
      <c r="O6" s="92" t="str">
        <f>Ambientes!B6</f>
        <v>ALMOXARIFADO</v>
      </c>
      <c r="P6" s="106" t="s">
        <v>76</v>
      </c>
      <c r="Q6" s="107" t="s">
        <v>78</v>
      </c>
      <c r="R6" s="93" t="s">
        <v>69</v>
      </c>
      <c r="S6" s="90"/>
    </row>
    <row r="7" spans="2:19" ht="15.75" thickBot="1" x14ac:dyDescent="0.3">
      <c r="B7" s="47" t="str">
        <f>Ambientes!B7</f>
        <v>MANUTENÇÃO</v>
      </c>
      <c r="C7" s="13">
        <f>Teto!F7</f>
        <v>631.37410169491523</v>
      </c>
      <c r="D7" s="13">
        <f>Piso!F7</f>
        <v>354.77211428571422</v>
      </c>
      <c r="E7" s="13">
        <f>Parede!F7</f>
        <v>1014.9292018779342</v>
      </c>
      <c r="F7" s="13">
        <f>Vidro!F7</f>
        <v>393.71098265895949</v>
      </c>
      <c r="G7" s="13">
        <f>'Ar externo'!H7</f>
        <v>936.10752540407987</v>
      </c>
      <c r="H7" s="13">
        <f>Iluminação!F7</f>
        <v>310.42559999999997</v>
      </c>
      <c r="I7" s="13">
        <f>Pessoas!I7</f>
        <v>275.2</v>
      </c>
      <c r="J7" s="13">
        <f>Equipamentos!C7</f>
        <v>200</v>
      </c>
      <c r="K7" s="20">
        <f t="shared" si="0"/>
        <v>4116.5195259216034</v>
      </c>
      <c r="L7" s="38">
        <f t="shared" si="1"/>
        <v>16342.582517908766</v>
      </c>
      <c r="M7" s="13"/>
      <c r="N7" s="13"/>
      <c r="O7" s="95" t="str">
        <f>Ambientes!B7</f>
        <v>MANUTENÇÃO</v>
      </c>
      <c r="P7" s="97" t="s">
        <v>76</v>
      </c>
      <c r="Q7" s="96" t="s">
        <v>79</v>
      </c>
      <c r="R7" s="111" t="s">
        <v>69</v>
      </c>
      <c r="S7" s="90"/>
    </row>
    <row r="8" spans="2:19" ht="15.75" x14ac:dyDescent="0.25">
      <c r="B8" s="45"/>
      <c r="C8" s="79"/>
      <c r="D8" s="79"/>
      <c r="E8" s="59"/>
      <c r="F8" s="48"/>
      <c r="G8" s="59"/>
      <c r="H8" s="59"/>
      <c r="I8" s="59"/>
      <c r="J8" s="83" t="s">
        <v>13</v>
      </c>
      <c r="K8" s="84">
        <f>SUM(K4:K7)</f>
        <v>32901.114322575559</v>
      </c>
      <c r="L8" s="85">
        <f>SUM(L4:L7)</f>
        <v>130617.42386062497</v>
      </c>
      <c r="M8" s="81"/>
      <c r="N8" s="81"/>
      <c r="P8" s="131"/>
      <c r="Q8" s="131"/>
      <c r="R8" s="131"/>
    </row>
    <row r="9" spans="2:19" ht="16.5" thickBot="1" x14ac:dyDescent="0.3">
      <c r="B9" s="86"/>
      <c r="C9" s="87"/>
      <c r="D9" s="87"/>
      <c r="E9" s="88"/>
      <c r="F9" s="88"/>
      <c r="G9" s="88"/>
      <c r="H9" s="88"/>
      <c r="I9" s="88"/>
      <c r="J9" s="89" t="s">
        <v>63</v>
      </c>
      <c r="K9" s="118">
        <f>SUM(K8/3024)</f>
        <v>10.879998122544828</v>
      </c>
      <c r="L9" s="119"/>
      <c r="M9" s="82"/>
      <c r="N9" s="82"/>
      <c r="O9" s="130" t="s">
        <v>82</v>
      </c>
    </row>
    <row r="10" spans="2:19" ht="15.75" x14ac:dyDescent="0.25">
      <c r="B10" s="25"/>
    </row>
    <row r="11" spans="2:19" ht="15.75" x14ac:dyDescent="0.25">
      <c r="B11" s="25"/>
    </row>
    <row r="12" spans="2:19" ht="15.75" x14ac:dyDescent="0.25">
      <c r="B12" s="25"/>
    </row>
    <row r="13" spans="2:19" ht="15.75" x14ac:dyDescent="0.25">
      <c r="B13" s="25"/>
    </row>
    <row r="14" spans="2:19" ht="15.75" x14ac:dyDescent="0.25">
      <c r="B14" s="25"/>
    </row>
    <row r="15" spans="2:19" ht="15.75" x14ac:dyDescent="0.25">
      <c r="B15" s="25"/>
    </row>
    <row r="16" spans="2:19" ht="15.75" x14ac:dyDescent="0.25">
      <c r="B16" s="25"/>
    </row>
    <row r="17" spans="2:2" ht="15.75" x14ac:dyDescent="0.25">
      <c r="B17" s="25"/>
    </row>
    <row r="18" spans="2:2" ht="15.75" x14ac:dyDescent="0.25">
      <c r="B18" s="25"/>
    </row>
    <row r="19" spans="2:2" ht="15.75" x14ac:dyDescent="0.25">
      <c r="B19" s="25"/>
    </row>
    <row r="20" spans="2:2" ht="15.75" x14ac:dyDescent="0.25">
      <c r="B20" s="25"/>
    </row>
    <row r="21" spans="2:2" ht="15.75" x14ac:dyDescent="0.25">
      <c r="B21" s="25"/>
    </row>
    <row r="22" spans="2:2" ht="15.75" x14ac:dyDescent="0.25">
      <c r="B22" s="25"/>
    </row>
    <row r="23" spans="2:2" ht="15.75" x14ac:dyDescent="0.25">
      <c r="B23" s="25"/>
    </row>
    <row r="24" spans="2:2" ht="15.75" x14ac:dyDescent="0.25">
      <c r="B24" s="25"/>
    </row>
    <row r="25" spans="2:2" ht="15.75" x14ac:dyDescent="0.25">
      <c r="B25" s="25"/>
    </row>
    <row r="26" spans="2:2" ht="15.75" x14ac:dyDescent="0.25">
      <c r="B26" s="25"/>
    </row>
    <row r="27" spans="2:2" ht="15.75" x14ac:dyDescent="0.25">
      <c r="B27" s="25"/>
    </row>
    <row r="28" spans="2:2" ht="15.75" x14ac:dyDescent="0.25">
      <c r="B28" s="25"/>
    </row>
    <row r="29" spans="2:2" ht="15.75" x14ac:dyDescent="0.25">
      <c r="B29" s="25"/>
    </row>
    <row r="30" spans="2:2" ht="15.75" x14ac:dyDescent="0.25">
      <c r="B30" s="25"/>
    </row>
    <row r="31" spans="2:2" ht="15.75" x14ac:dyDescent="0.25">
      <c r="B31" s="25"/>
    </row>
    <row r="32" spans="2:2" ht="15.75" x14ac:dyDescent="0.25">
      <c r="B32" s="25"/>
    </row>
    <row r="33" spans="2:2" ht="15.75" x14ac:dyDescent="0.25">
      <c r="B33" s="25"/>
    </row>
    <row r="34" spans="2:2" ht="15.75" x14ac:dyDescent="0.25">
      <c r="B34" s="25"/>
    </row>
    <row r="35" spans="2:2" ht="15.75" x14ac:dyDescent="0.25">
      <c r="B35" s="25"/>
    </row>
    <row r="36" spans="2:2" ht="15.75" x14ac:dyDescent="0.25">
      <c r="B36" s="25"/>
    </row>
    <row r="37" spans="2:2" ht="15.75" x14ac:dyDescent="0.25">
      <c r="B37" s="25"/>
    </row>
    <row r="38" spans="2:2" ht="15.75" x14ac:dyDescent="0.25">
      <c r="B38" s="25"/>
    </row>
    <row r="39" spans="2:2" ht="15.75" x14ac:dyDescent="0.25">
      <c r="B39" s="25"/>
    </row>
    <row r="40" spans="2:2" ht="15.75" x14ac:dyDescent="0.25">
      <c r="B40" s="25"/>
    </row>
    <row r="41" spans="2:2" ht="15.75" x14ac:dyDescent="0.25">
      <c r="B41" s="25"/>
    </row>
    <row r="42" spans="2:2" ht="15.75" x14ac:dyDescent="0.25">
      <c r="B42" s="25"/>
    </row>
    <row r="43" spans="2:2" ht="15.75" x14ac:dyDescent="0.25">
      <c r="B43" s="25"/>
    </row>
    <row r="44" spans="2:2" ht="15.75" x14ac:dyDescent="0.25">
      <c r="B44" s="25"/>
    </row>
    <row r="45" spans="2:2" ht="15.75" x14ac:dyDescent="0.25">
      <c r="B45" s="25"/>
    </row>
    <row r="46" spans="2:2" ht="15.75" x14ac:dyDescent="0.25">
      <c r="B46" s="25"/>
    </row>
    <row r="47" spans="2:2" ht="15.75" x14ac:dyDescent="0.25">
      <c r="B47" s="25"/>
    </row>
    <row r="48" spans="2:2" ht="15.75" x14ac:dyDescent="0.25">
      <c r="B48" s="25"/>
    </row>
    <row r="49" spans="2:2" ht="15.75" x14ac:dyDescent="0.25">
      <c r="B49" s="25"/>
    </row>
    <row r="50" spans="2:2" ht="15.75" x14ac:dyDescent="0.25">
      <c r="B50" s="25"/>
    </row>
    <row r="51" spans="2:2" ht="15.75" x14ac:dyDescent="0.25">
      <c r="B51" s="25"/>
    </row>
    <row r="52" spans="2:2" ht="15.75" x14ac:dyDescent="0.25">
      <c r="B52" s="25"/>
    </row>
    <row r="53" spans="2:2" ht="15.75" x14ac:dyDescent="0.25">
      <c r="B53" s="25"/>
    </row>
    <row r="54" spans="2:2" ht="15.75" x14ac:dyDescent="0.25">
      <c r="B54" s="25"/>
    </row>
    <row r="55" spans="2:2" ht="15.75" x14ac:dyDescent="0.25">
      <c r="B55" s="25"/>
    </row>
    <row r="56" spans="2:2" ht="15.75" x14ac:dyDescent="0.25">
      <c r="B56" s="25"/>
    </row>
    <row r="57" spans="2:2" ht="15.75" x14ac:dyDescent="0.25">
      <c r="B57" s="25"/>
    </row>
    <row r="58" spans="2:2" ht="15.75" x14ac:dyDescent="0.25">
      <c r="B58" s="25"/>
    </row>
    <row r="59" spans="2:2" ht="15.75" x14ac:dyDescent="0.25">
      <c r="B59" s="25"/>
    </row>
    <row r="60" spans="2:2" ht="15.75" x14ac:dyDescent="0.25">
      <c r="B60" s="25"/>
    </row>
    <row r="61" spans="2:2" ht="15.75" x14ac:dyDescent="0.25">
      <c r="B61" s="25"/>
    </row>
    <row r="62" spans="2:2" ht="15.75" x14ac:dyDescent="0.25">
      <c r="B62" s="25"/>
    </row>
    <row r="63" spans="2:2" ht="15.75" x14ac:dyDescent="0.25">
      <c r="B63" s="25"/>
    </row>
    <row r="64" spans="2:2" ht="15.75" x14ac:dyDescent="0.25">
      <c r="B64" s="25"/>
    </row>
    <row r="65" spans="2:2" ht="15.75" x14ac:dyDescent="0.25">
      <c r="B65" s="25"/>
    </row>
    <row r="66" spans="2:2" ht="15.75" x14ac:dyDescent="0.25">
      <c r="B66" s="25"/>
    </row>
    <row r="67" spans="2:2" ht="15.75" x14ac:dyDescent="0.25">
      <c r="B67" s="25"/>
    </row>
    <row r="68" spans="2:2" ht="15.75" x14ac:dyDescent="0.25">
      <c r="B68" s="25"/>
    </row>
    <row r="69" spans="2:2" ht="15.75" x14ac:dyDescent="0.25">
      <c r="B69" s="25"/>
    </row>
    <row r="70" spans="2:2" ht="15.75" x14ac:dyDescent="0.25">
      <c r="B70" s="25"/>
    </row>
    <row r="71" spans="2:2" ht="15.75" x14ac:dyDescent="0.25">
      <c r="B71" s="25"/>
    </row>
    <row r="72" spans="2:2" ht="15.75" x14ac:dyDescent="0.25">
      <c r="B72" s="25"/>
    </row>
    <row r="73" spans="2:2" ht="15.75" x14ac:dyDescent="0.25">
      <c r="B73" s="25"/>
    </row>
    <row r="74" spans="2:2" ht="15.75" x14ac:dyDescent="0.25">
      <c r="B74" s="25"/>
    </row>
    <row r="75" spans="2:2" ht="15.75" x14ac:dyDescent="0.25">
      <c r="B75" s="25"/>
    </row>
    <row r="76" spans="2:2" ht="15.75" x14ac:dyDescent="0.25">
      <c r="B76" s="25"/>
    </row>
    <row r="77" spans="2:2" ht="15.75" x14ac:dyDescent="0.25">
      <c r="B77" s="25"/>
    </row>
    <row r="78" spans="2:2" ht="15.75" x14ac:dyDescent="0.25">
      <c r="B78" s="25"/>
    </row>
    <row r="79" spans="2:2" ht="15.75" x14ac:dyDescent="0.25">
      <c r="B79" s="25"/>
    </row>
    <row r="80" spans="2:2" ht="15.75" x14ac:dyDescent="0.25">
      <c r="B80" s="25"/>
    </row>
    <row r="81" spans="2:2" ht="15.75" x14ac:dyDescent="0.25">
      <c r="B81" s="25"/>
    </row>
    <row r="82" spans="2:2" ht="15.75" x14ac:dyDescent="0.25">
      <c r="B82" s="25"/>
    </row>
    <row r="83" spans="2:2" ht="15.75" x14ac:dyDescent="0.25">
      <c r="B83" s="25"/>
    </row>
    <row r="84" spans="2:2" ht="15.75" x14ac:dyDescent="0.25">
      <c r="B84" s="25"/>
    </row>
    <row r="85" spans="2:2" ht="15.75" x14ac:dyDescent="0.25">
      <c r="B85" s="25"/>
    </row>
    <row r="86" spans="2:2" ht="15.75" x14ac:dyDescent="0.25">
      <c r="B86" s="25"/>
    </row>
    <row r="87" spans="2:2" ht="15.75" x14ac:dyDescent="0.25">
      <c r="B87" s="25"/>
    </row>
    <row r="88" spans="2:2" ht="15.75" x14ac:dyDescent="0.25">
      <c r="B88" s="25"/>
    </row>
    <row r="89" spans="2:2" ht="15.75" x14ac:dyDescent="0.25">
      <c r="B89" s="25"/>
    </row>
    <row r="90" spans="2:2" ht="15.75" x14ac:dyDescent="0.25">
      <c r="B90" s="25"/>
    </row>
    <row r="91" spans="2:2" ht="15.75" x14ac:dyDescent="0.25">
      <c r="B91" s="25"/>
    </row>
    <row r="92" spans="2:2" ht="15.75" x14ac:dyDescent="0.25">
      <c r="B92" s="25"/>
    </row>
    <row r="93" spans="2:2" ht="15.75" x14ac:dyDescent="0.25">
      <c r="B93" s="25"/>
    </row>
    <row r="94" spans="2:2" ht="15.75" x14ac:dyDescent="0.25">
      <c r="B94" s="25"/>
    </row>
    <row r="95" spans="2:2" ht="15.75" x14ac:dyDescent="0.25">
      <c r="B95" s="25"/>
    </row>
    <row r="96" spans="2:2" ht="15.75" x14ac:dyDescent="0.25">
      <c r="B96" s="25"/>
    </row>
    <row r="97" spans="2:2" ht="15.75" x14ac:dyDescent="0.25">
      <c r="B97" s="25"/>
    </row>
    <row r="98" spans="2:2" ht="15.75" x14ac:dyDescent="0.25">
      <c r="B98" s="25"/>
    </row>
    <row r="99" spans="2:2" ht="15.75" x14ac:dyDescent="0.25">
      <c r="B99" s="25"/>
    </row>
    <row r="100" spans="2:2" ht="15.75" x14ac:dyDescent="0.25">
      <c r="B100" s="25"/>
    </row>
    <row r="101" spans="2:2" ht="15.75" x14ac:dyDescent="0.25">
      <c r="B101" s="25"/>
    </row>
    <row r="102" spans="2:2" ht="15.75" x14ac:dyDescent="0.25">
      <c r="B102" s="25"/>
    </row>
    <row r="103" spans="2:2" ht="15.75" x14ac:dyDescent="0.25">
      <c r="B103" s="25"/>
    </row>
    <row r="104" spans="2:2" ht="15.75" x14ac:dyDescent="0.25">
      <c r="B104" s="25"/>
    </row>
    <row r="105" spans="2:2" ht="15.75" x14ac:dyDescent="0.25">
      <c r="B105" s="25"/>
    </row>
    <row r="106" spans="2:2" ht="15.75" x14ac:dyDescent="0.25">
      <c r="B106" s="25"/>
    </row>
    <row r="107" spans="2:2" ht="15.75" x14ac:dyDescent="0.25">
      <c r="B107" s="25"/>
    </row>
    <row r="108" spans="2:2" ht="15.75" x14ac:dyDescent="0.25">
      <c r="B108" s="25"/>
    </row>
    <row r="109" spans="2:2" ht="15.75" x14ac:dyDescent="0.25">
      <c r="B109" s="25"/>
    </row>
    <row r="110" spans="2:2" ht="15.75" x14ac:dyDescent="0.25">
      <c r="B110" s="25"/>
    </row>
    <row r="111" spans="2:2" ht="15.75" x14ac:dyDescent="0.25">
      <c r="B111" s="25"/>
    </row>
    <row r="112" spans="2:2" ht="15.75" x14ac:dyDescent="0.25">
      <c r="B112" s="25"/>
    </row>
    <row r="113" spans="2:2" ht="15.75" x14ac:dyDescent="0.25">
      <c r="B113" s="25"/>
    </row>
    <row r="114" spans="2:2" ht="15.75" x14ac:dyDescent="0.25">
      <c r="B114" s="25"/>
    </row>
    <row r="115" spans="2:2" ht="15.75" x14ac:dyDescent="0.25">
      <c r="B115" s="25"/>
    </row>
    <row r="116" spans="2:2" ht="15.75" x14ac:dyDescent="0.25">
      <c r="B116" s="25"/>
    </row>
    <row r="117" spans="2:2" ht="15.75" x14ac:dyDescent="0.25">
      <c r="B117" s="25"/>
    </row>
    <row r="118" spans="2:2" ht="15.75" x14ac:dyDescent="0.25">
      <c r="B118" s="25"/>
    </row>
  </sheetData>
  <mergeCells count="4">
    <mergeCell ref="O2:R2"/>
    <mergeCell ref="P8:R8"/>
    <mergeCell ref="B2:L2"/>
    <mergeCell ref="K9:L9"/>
  </mergeCells>
  <phoneticPr fontId="8" type="noConversion"/>
  <pageMargins left="0.511811024" right="0.511811024" top="0.78740157499999996" bottom="0.78740157499999996" header="0.31496062000000002" footer="0.31496062000000002"/>
  <pageSetup paperSize="9" scale="47" orientation="landscape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488AD-854B-4D15-8E94-6FE10148133C}">
  <dimension ref="B1:D7"/>
  <sheetViews>
    <sheetView zoomScale="90" zoomScaleNormal="90" workbookViewId="0">
      <selection activeCell="F14" sqref="F14"/>
    </sheetView>
  </sheetViews>
  <sheetFormatPr defaultRowHeight="15" x14ac:dyDescent="0.25"/>
  <cols>
    <col min="2" max="2" width="22.7109375" customWidth="1"/>
    <col min="3" max="3" width="18.5703125" customWidth="1"/>
  </cols>
  <sheetData>
    <row r="1" spans="2:4" ht="15.75" thickBot="1" x14ac:dyDescent="0.3"/>
    <row r="2" spans="2:4" x14ac:dyDescent="0.25">
      <c r="B2" s="127" t="s">
        <v>49</v>
      </c>
      <c r="C2" s="129"/>
      <c r="D2" s="66"/>
    </row>
    <row r="3" spans="2:4" ht="30" x14ac:dyDescent="0.25">
      <c r="B3" s="8" t="s">
        <v>2</v>
      </c>
      <c r="C3" s="64" t="s">
        <v>65</v>
      </c>
    </row>
    <row r="4" spans="2:4" x14ac:dyDescent="0.25">
      <c r="B4" s="67" t="str">
        <f>Ambientes!B4</f>
        <v>ADMINISTRAÇÃO</v>
      </c>
      <c r="C4" s="53">
        <v>2000</v>
      </c>
    </row>
    <row r="5" spans="2:4" x14ac:dyDescent="0.25">
      <c r="B5" s="68" t="str">
        <f>Ambientes!B5</f>
        <v>ÁREA TÉCNICA</v>
      </c>
      <c r="C5" s="3">
        <v>500</v>
      </c>
    </row>
    <row r="6" spans="2:4" x14ac:dyDescent="0.25">
      <c r="B6" s="67" t="str">
        <f>Ambientes!B6</f>
        <v>ALMOXARIFADO</v>
      </c>
      <c r="C6" s="53">
        <v>200</v>
      </c>
    </row>
    <row r="7" spans="2:4" ht="15.75" thickBot="1" x14ac:dyDescent="0.3">
      <c r="B7" s="76" t="str">
        <f>Ambientes!B7</f>
        <v>MANUTENÇÃO</v>
      </c>
      <c r="C7" s="4">
        <v>200</v>
      </c>
    </row>
  </sheetData>
  <mergeCells count="1">
    <mergeCell ref="B2:C2"/>
  </mergeCells>
  <pageMargins left="0.511811024" right="0.511811024" top="0.78740157499999996" bottom="0.78740157499999996" header="0.31496062000000002" footer="0.31496062000000002"/>
  <pageSetup paperSize="9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72A5C-67C9-4367-8FD0-00A93671E97B}">
  <dimension ref="B1:P17"/>
  <sheetViews>
    <sheetView zoomScale="85" zoomScaleNormal="85" workbookViewId="0">
      <selection activeCell="F16" sqref="F16"/>
    </sheetView>
  </sheetViews>
  <sheetFormatPr defaultRowHeight="15" x14ac:dyDescent="0.25"/>
  <cols>
    <col min="2" max="2" width="25.42578125" customWidth="1"/>
    <col min="3" max="3" width="11.85546875" customWidth="1"/>
    <col min="4" max="4" width="13.28515625" customWidth="1"/>
    <col min="5" max="5" width="16.7109375" customWidth="1"/>
    <col min="6" max="6" width="14" customWidth="1"/>
    <col min="7" max="7" width="15.85546875" customWidth="1"/>
    <col min="8" max="10" width="14.5703125" customWidth="1"/>
    <col min="11" max="11" width="18.28515625" customWidth="1"/>
    <col min="12" max="13" width="13.85546875" customWidth="1"/>
    <col min="14" max="14" width="24.42578125" customWidth="1"/>
    <col min="15" max="15" width="18.7109375" customWidth="1"/>
    <col min="16" max="16" width="16" customWidth="1"/>
  </cols>
  <sheetData>
    <row r="1" spans="2:16" ht="15.75" thickBot="1" x14ac:dyDescent="0.3"/>
    <row r="2" spans="2:16" x14ac:dyDescent="0.25">
      <c r="B2" s="127" t="s">
        <v>15</v>
      </c>
      <c r="C2" s="128"/>
      <c r="D2" s="128"/>
      <c r="E2" s="128"/>
      <c r="F2" s="128"/>
      <c r="G2" s="128"/>
      <c r="H2" s="129"/>
      <c r="I2" s="6"/>
      <c r="J2" s="6"/>
      <c r="K2" s="6"/>
    </row>
    <row r="3" spans="2:16" ht="45" x14ac:dyDescent="0.25">
      <c r="B3" s="8" t="s">
        <v>2</v>
      </c>
      <c r="C3" s="10" t="s">
        <v>26</v>
      </c>
      <c r="D3" s="10" t="s">
        <v>19</v>
      </c>
      <c r="E3" s="11" t="s">
        <v>24</v>
      </c>
      <c r="F3" s="10" t="s">
        <v>26</v>
      </c>
      <c r="G3" s="11" t="s">
        <v>25</v>
      </c>
      <c r="H3" s="12" t="s">
        <v>27</v>
      </c>
      <c r="I3" s="11"/>
      <c r="J3" s="11"/>
      <c r="K3" s="11"/>
      <c r="L3" s="11"/>
      <c r="M3" s="11"/>
      <c r="N3" s="11"/>
      <c r="O3" s="11"/>
      <c r="P3" s="10"/>
    </row>
    <row r="4" spans="2:16" x14ac:dyDescent="0.25">
      <c r="B4" s="51" t="str">
        <f>Ambientes!B4</f>
        <v>ADMINISTRAÇÃO</v>
      </c>
      <c r="C4" s="49">
        <v>27</v>
      </c>
      <c r="D4" s="49">
        <v>16</v>
      </c>
      <c r="E4" s="100">
        <f>SUM(C4*D4)</f>
        <v>432</v>
      </c>
      <c r="F4" s="49">
        <v>1.8</v>
      </c>
      <c r="G4" s="101">
        <f>SUM(F4*Ambientes!C4)</f>
        <v>112.068</v>
      </c>
      <c r="H4" s="50">
        <f>SUM(E4+G4)</f>
        <v>544.06799999999998</v>
      </c>
      <c r="I4" s="20"/>
      <c r="J4" s="20"/>
      <c r="L4" s="7"/>
      <c r="M4" s="7"/>
      <c r="O4" s="7"/>
    </row>
    <row r="5" spans="2:16" x14ac:dyDescent="0.25">
      <c r="B5" s="1" t="str">
        <f>Ambientes!B5</f>
        <v>ÁREA TÉCNICA</v>
      </c>
      <c r="C5" s="7">
        <v>27</v>
      </c>
      <c r="D5" s="7">
        <f>Pessoas!E5</f>
        <v>3</v>
      </c>
      <c r="E5" s="6">
        <f t="shared" ref="E5:E7" si="0">SUM(C5*D5)</f>
        <v>81</v>
      </c>
      <c r="F5" s="7">
        <v>1.8</v>
      </c>
      <c r="G5" s="43">
        <f>SUM(F5*Ambientes!C5)</f>
        <v>54.09</v>
      </c>
      <c r="H5" s="16">
        <f t="shared" ref="H5:H7" si="1">SUM(E5+G5)</f>
        <v>135.09</v>
      </c>
      <c r="I5" s="20"/>
      <c r="J5" s="20"/>
      <c r="L5" s="7"/>
      <c r="M5" s="7"/>
      <c r="O5" s="7"/>
    </row>
    <row r="6" spans="2:16" x14ac:dyDescent="0.25">
      <c r="B6" s="51" t="str">
        <f>Ambientes!B6</f>
        <v>ALMOXARIFADO</v>
      </c>
      <c r="C6" s="49">
        <v>27</v>
      </c>
      <c r="D6" s="49">
        <f>Pessoas!E6</f>
        <v>2</v>
      </c>
      <c r="E6" s="100">
        <f t="shared" si="0"/>
        <v>54</v>
      </c>
      <c r="F6" s="49">
        <v>1.8</v>
      </c>
      <c r="G6" s="101">
        <f>SUM(F6*Ambientes!C6)</f>
        <v>45.107999999999997</v>
      </c>
      <c r="H6" s="50">
        <f t="shared" si="1"/>
        <v>99.108000000000004</v>
      </c>
      <c r="I6" s="20"/>
      <c r="J6" s="20"/>
      <c r="L6" s="7"/>
      <c r="M6" s="7"/>
      <c r="O6" s="7"/>
    </row>
    <row r="7" spans="2:16" ht="15.75" thickBot="1" x14ac:dyDescent="0.3">
      <c r="B7" s="70" t="str">
        <f>Ambientes!B7</f>
        <v>MANUTENÇÃO</v>
      </c>
      <c r="C7" s="71">
        <v>27</v>
      </c>
      <c r="D7" s="71">
        <f>Pessoas!E7</f>
        <v>2</v>
      </c>
      <c r="E7" s="102">
        <f t="shared" si="0"/>
        <v>54</v>
      </c>
      <c r="F7" s="71">
        <v>1.8</v>
      </c>
      <c r="G7" s="103">
        <f>SUM(F7*Ambientes!C7)</f>
        <v>40.607999999999997</v>
      </c>
      <c r="H7" s="104">
        <f t="shared" si="1"/>
        <v>94.608000000000004</v>
      </c>
      <c r="I7" s="20"/>
      <c r="J7" s="20"/>
      <c r="L7" s="7"/>
      <c r="M7" s="7"/>
      <c r="O7" s="7"/>
    </row>
    <row r="8" spans="2:16" x14ac:dyDescent="0.25">
      <c r="C8" s="7"/>
      <c r="D8" s="7"/>
      <c r="F8" s="7"/>
    </row>
    <row r="9" spans="2:16" x14ac:dyDescent="0.25">
      <c r="C9" s="7"/>
      <c r="D9" s="7"/>
      <c r="F9" s="7"/>
      <c r="H9" s="81">
        <f>SUM(H4:H8)</f>
        <v>872.87400000000002</v>
      </c>
    </row>
    <row r="10" spans="2:16" x14ac:dyDescent="0.25">
      <c r="C10" s="7"/>
      <c r="D10" s="7"/>
      <c r="F10" s="7"/>
    </row>
    <row r="11" spans="2:16" x14ac:dyDescent="0.25">
      <c r="C11" s="7"/>
      <c r="D11" s="7"/>
      <c r="F11" s="7"/>
    </row>
    <row r="12" spans="2:16" x14ac:dyDescent="0.25">
      <c r="C12" s="7"/>
      <c r="D12" s="7"/>
      <c r="F12" s="7"/>
    </row>
    <row r="13" spans="2:16" x14ac:dyDescent="0.25">
      <c r="C13" s="7"/>
      <c r="D13" s="7"/>
      <c r="F13" s="7"/>
    </row>
    <row r="14" spans="2:16" x14ac:dyDescent="0.25">
      <c r="C14" s="7"/>
      <c r="D14" s="7"/>
      <c r="F14" s="7"/>
    </row>
    <row r="15" spans="2:16" x14ac:dyDescent="0.25">
      <c r="C15" s="7"/>
      <c r="D15" s="7"/>
      <c r="F15" s="7"/>
    </row>
    <row r="16" spans="2:16" x14ac:dyDescent="0.25">
      <c r="C16" s="7"/>
      <c r="D16" s="7"/>
      <c r="F16" s="7"/>
    </row>
    <row r="17" spans="3:6" x14ac:dyDescent="0.25">
      <c r="C17" s="7"/>
      <c r="D17" s="7"/>
      <c r="F17" s="7"/>
    </row>
  </sheetData>
  <mergeCells count="1">
    <mergeCell ref="B2:H2"/>
  </mergeCells>
  <pageMargins left="0.511811024" right="0.511811024" top="0.78740157499999996" bottom="0.78740157499999996" header="0.31496062000000002" footer="0.31496062000000002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170"/>
  <sheetViews>
    <sheetView zoomScale="90" zoomScaleNormal="90" workbookViewId="0">
      <selection activeCell="D15" sqref="D15"/>
    </sheetView>
  </sheetViews>
  <sheetFormatPr defaultRowHeight="15" x14ac:dyDescent="0.25"/>
  <cols>
    <col min="1" max="1" width="6.140625" customWidth="1"/>
    <col min="2" max="2" width="27.5703125" customWidth="1"/>
    <col min="4" max="4" width="17.85546875" customWidth="1"/>
    <col min="5" max="5" width="12.5703125" customWidth="1"/>
    <col min="6" max="6" width="10.42578125" customWidth="1"/>
    <col min="7" max="7" width="29" customWidth="1"/>
    <col min="8" max="8" width="13" customWidth="1"/>
    <col min="9" max="9" width="12.7109375" customWidth="1"/>
    <col min="10" max="10" width="13.140625" customWidth="1"/>
    <col min="11" max="11" width="17.5703125" customWidth="1"/>
    <col min="12" max="12" width="21.85546875" customWidth="1"/>
    <col min="13" max="13" width="27.7109375" customWidth="1"/>
    <col min="14" max="14" width="20.85546875" customWidth="1"/>
    <col min="15" max="16" width="21" customWidth="1"/>
    <col min="17" max="17" width="22" customWidth="1"/>
    <col min="20" max="20" width="18.7109375" customWidth="1"/>
  </cols>
  <sheetData>
    <row r="1" spans="2:18" ht="18.75" customHeight="1" thickBot="1" x14ac:dyDescent="0.3"/>
    <row r="2" spans="2:18" x14ac:dyDescent="0.25">
      <c r="B2" s="127" t="s">
        <v>14</v>
      </c>
      <c r="C2" s="128"/>
      <c r="D2" s="129"/>
      <c r="E2" s="6"/>
      <c r="F2" s="6"/>
      <c r="G2" s="121"/>
      <c r="H2" s="121"/>
      <c r="I2" s="121"/>
      <c r="J2" s="121"/>
      <c r="K2" s="121"/>
      <c r="L2" s="121"/>
      <c r="M2" s="121"/>
      <c r="O2" s="121"/>
      <c r="P2" s="121"/>
      <c r="Q2" s="121"/>
      <c r="R2" s="121"/>
    </row>
    <row r="3" spans="2:18" ht="26.25" customHeight="1" x14ac:dyDescent="0.25">
      <c r="B3" s="8" t="s">
        <v>2</v>
      </c>
      <c r="C3" s="10" t="s">
        <v>0</v>
      </c>
      <c r="D3" s="9" t="s">
        <v>1</v>
      </c>
      <c r="E3" s="10"/>
      <c r="F3" s="10"/>
      <c r="H3" s="10"/>
      <c r="I3" s="10"/>
      <c r="J3" s="11"/>
      <c r="K3" s="10"/>
      <c r="L3" s="11"/>
      <c r="M3" s="11"/>
      <c r="N3" s="10"/>
      <c r="O3" s="10"/>
      <c r="P3" s="10"/>
      <c r="Q3" s="10"/>
      <c r="R3" s="10"/>
    </row>
    <row r="4" spans="2:18" ht="15" customHeight="1" x14ac:dyDescent="0.25">
      <c r="B4" s="51" t="s">
        <v>71</v>
      </c>
      <c r="C4" s="49">
        <v>62.26</v>
      </c>
      <c r="D4" s="53">
        <v>3.75</v>
      </c>
      <c r="E4" s="7"/>
      <c r="F4" s="7"/>
      <c r="H4" s="7"/>
      <c r="I4" s="7"/>
      <c r="J4" s="6"/>
      <c r="K4" s="7"/>
      <c r="L4" s="6"/>
      <c r="M4" s="20"/>
      <c r="Q4" s="7"/>
    </row>
    <row r="5" spans="2:18" x14ac:dyDescent="0.25">
      <c r="B5" s="1" t="s">
        <v>72</v>
      </c>
      <c r="C5" s="7">
        <v>30.05</v>
      </c>
      <c r="D5" s="3">
        <v>3.75</v>
      </c>
      <c r="E5" s="7"/>
      <c r="F5" s="7"/>
      <c r="H5" s="7"/>
      <c r="I5" s="7"/>
      <c r="J5" s="6"/>
      <c r="K5" s="7"/>
      <c r="L5" s="6"/>
      <c r="M5" s="20"/>
      <c r="Q5" s="7"/>
    </row>
    <row r="6" spans="2:18" x14ac:dyDescent="0.25">
      <c r="B6" s="51" t="s">
        <v>73</v>
      </c>
      <c r="C6" s="49">
        <v>25.06</v>
      </c>
      <c r="D6" s="53">
        <v>3.75</v>
      </c>
      <c r="E6" s="7"/>
      <c r="F6" s="7"/>
      <c r="H6" s="7"/>
      <c r="I6" s="7"/>
      <c r="J6" s="6"/>
      <c r="K6" s="7"/>
      <c r="L6" s="6"/>
      <c r="M6" s="20"/>
      <c r="O6" s="5"/>
      <c r="P6" s="5"/>
      <c r="Q6" s="6"/>
    </row>
    <row r="7" spans="2:18" ht="15.75" thickBot="1" x14ac:dyDescent="0.3">
      <c r="B7" s="70" t="s">
        <v>74</v>
      </c>
      <c r="C7" s="71">
        <v>22.56</v>
      </c>
      <c r="D7" s="4">
        <v>3.75</v>
      </c>
      <c r="E7" s="7"/>
      <c r="F7" s="7"/>
      <c r="H7" s="7"/>
      <c r="I7" s="7"/>
      <c r="J7" s="6"/>
      <c r="K7" s="7"/>
      <c r="L7" s="6"/>
      <c r="M7" s="20"/>
    </row>
    <row r="9" spans="2:18" x14ac:dyDescent="0.25">
      <c r="B9" s="121"/>
      <c r="C9" s="121"/>
      <c r="D9" s="121"/>
      <c r="E9" s="121"/>
      <c r="G9" s="121"/>
      <c r="H9" s="121"/>
      <c r="I9" s="121"/>
      <c r="J9" s="121"/>
      <c r="K9" s="121"/>
      <c r="L9" s="121"/>
      <c r="M9" s="121"/>
      <c r="N9" s="121"/>
    </row>
    <row r="10" spans="2:18" x14ac:dyDescent="0.25">
      <c r="B10" s="10"/>
      <c r="C10" s="10"/>
      <c r="D10" s="10"/>
      <c r="H10" s="10"/>
      <c r="I10" s="10"/>
      <c r="J10" s="10"/>
      <c r="K10" s="10"/>
      <c r="L10" s="10"/>
      <c r="M10" s="10"/>
      <c r="N10" s="10"/>
    </row>
    <row r="11" spans="2:18" x14ac:dyDescent="0.25">
      <c r="C11" s="7"/>
      <c r="H11" s="7"/>
      <c r="I11" s="7"/>
      <c r="J11" s="7"/>
      <c r="K11" s="7"/>
      <c r="L11" s="19"/>
      <c r="M11" s="20"/>
      <c r="N11" s="13"/>
    </row>
    <row r="12" spans="2:18" x14ac:dyDescent="0.25">
      <c r="C12" s="7"/>
      <c r="H12" s="7"/>
      <c r="I12" s="7"/>
      <c r="J12" s="7"/>
      <c r="K12" s="7"/>
      <c r="L12" s="19"/>
      <c r="M12" s="20"/>
      <c r="N12" s="13"/>
    </row>
    <row r="13" spans="2:18" x14ac:dyDescent="0.25">
      <c r="C13" s="7"/>
      <c r="H13" s="7"/>
      <c r="I13" s="7"/>
      <c r="J13" s="7"/>
      <c r="K13" s="7"/>
      <c r="L13" s="19"/>
      <c r="M13" s="20"/>
      <c r="N13" s="13"/>
    </row>
    <row r="14" spans="2:18" x14ac:dyDescent="0.25">
      <c r="B14" s="5"/>
      <c r="C14" s="6"/>
      <c r="H14" s="7"/>
      <c r="I14" s="7"/>
      <c r="J14" s="7"/>
      <c r="K14" s="7"/>
      <c r="L14" s="19"/>
      <c r="M14" s="20"/>
      <c r="N14" s="13"/>
    </row>
    <row r="15" spans="2:18" x14ac:dyDescent="0.25">
      <c r="H15" s="7"/>
      <c r="I15" s="7"/>
      <c r="J15" s="7"/>
      <c r="K15" s="7"/>
      <c r="L15" s="19"/>
      <c r="M15" s="20"/>
      <c r="N15" s="13"/>
    </row>
    <row r="16" spans="2:18" x14ac:dyDescent="0.25">
      <c r="H16" s="7"/>
      <c r="I16" s="7"/>
      <c r="J16" s="7"/>
      <c r="K16" s="7"/>
      <c r="L16" s="19"/>
      <c r="M16" s="20"/>
      <c r="N16" s="13"/>
    </row>
    <row r="17" spans="7:14" x14ac:dyDescent="0.25">
      <c r="H17" s="7"/>
      <c r="I17" s="7"/>
      <c r="J17" s="7"/>
      <c r="K17" s="7"/>
      <c r="L17" s="19"/>
      <c r="M17" s="20"/>
      <c r="N17" s="13"/>
    </row>
    <row r="18" spans="7:14" x14ac:dyDescent="0.25">
      <c r="H18" s="7"/>
      <c r="I18" s="7"/>
      <c r="J18" s="7"/>
      <c r="K18" s="7"/>
      <c r="L18" s="19"/>
      <c r="M18" s="20"/>
      <c r="N18" s="13"/>
    </row>
    <row r="19" spans="7:14" x14ac:dyDescent="0.25">
      <c r="H19" s="7"/>
      <c r="I19" s="7"/>
      <c r="J19" s="7"/>
      <c r="K19" s="7"/>
      <c r="L19" s="19"/>
      <c r="M19" s="20"/>
      <c r="N19" s="13"/>
    </row>
    <row r="20" spans="7:14" x14ac:dyDescent="0.25">
      <c r="H20" s="7"/>
      <c r="I20" s="7"/>
      <c r="J20" s="7"/>
      <c r="K20" s="7"/>
      <c r="L20" s="19"/>
      <c r="M20" s="20"/>
      <c r="N20" s="13"/>
    </row>
    <row r="21" spans="7:14" x14ac:dyDescent="0.25">
      <c r="H21" s="7"/>
      <c r="I21" s="7"/>
      <c r="J21" s="7"/>
      <c r="K21" s="7"/>
      <c r="L21" s="19"/>
      <c r="M21" s="20"/>
      <c r="N21" s="13"/>
    </row>
    <row r="22" spans="7:14" x14ac:dyDescent="0.25">
      <c r="H22" s="7"/>
      <c r="I22" s="7"/>
      <c r="J22" s="7"/>
      <c r="K22" s="7"/>
      <c r="L22" s="19"/>
      <c r="M22" s="20"/>
      <c r="N22" s="13"/>
    </row>
    <row r="23" spans="7:14" x14ac:dyDescent="0.25">
      <c r="H23" s="7"/>
      <c r="I23" s="7"/>
      <c r="J23" s="7"/>
      <c r="K23" s="7"/>
      <c r="L23" s="19"/>
      <c r="M23" s="20"/>
      <c r="N23" s="13"/>
    </row>
    <row r="24" spans="7:14" x14ac:dyDescent="0.25">
      <c r="H24" s="7"/>
      <c r="I24" s="7"/>
      <c r="J24" s="7"/>
      <c r="K24" s="7"/>
      <c r="L24" s="19"/>
      <c r="M24" s="20"/>
      <c r="N24" s="13"/>
    </row>
    <row r="25" spans="7:14" x14ac:dyDescent="0.25">
      <c r="H25" s="7"/>
      <c r="I25" s="7"/>
      <c r="J25" s="7"/>
      <c r="K25" s="7"/>
      <c r="L25" s="19"/>
      <c r="M25" s="20"/>
      <c r="N25" s="13"/>
    </row>
    <row r="26" spans="7:14" x14ac:dyDescent="0.25">
      <c r="H26" s="7"/>
      <c r="I26" s="7"/>
      <c r="J26" s="7"/>
      <c r="K26" s="7"/>
      <c r="L26" s="19"/>
      <c r="M26" s="20"/>
      <c r="N26" s="13"/>
    </row>
    <row r="27" spans="7:14" x14ac:dyDescent="0.25">
      <c r="G27" s="40"/>
      <c r="H27" s="7"/>
      <c r="I27" s="7"/>
      <c r="J27" s="7"/>
      <c r="K27" s="7"/>
      <c r="L27" s="19"/>
      <c r="M27" s="20"/>
      <c r="N27" s="13"/>
    </row>
    <row r="28" spans="7:14" x14ac:dyDescent="0.25">
      <c r="H28" s="7"/>
      <c r="I28" s="7"/>
      <c r="J28" s="7"/>
      <c r="K28" s="7"/>
      <c r="L28" s="19"/>
      <c r="M28" s="20"/>
      <c r="N28" s="13"/>
    </row>
    <row r="29" spans="7:14" x14ac:dyDescent="0.25">
      <c r="H29" s="7"/>
      <c r="I29" s="7"/>
      <c r="J29" s="7"/>
      <c r="K29" s="7"/>
      <c r="L29" s="19"/>
      <c r="M29" s="20"/>
      <c r="N29" s="13"/>
    </row>
    <row r="30" spans="7:14" x14ac:dyDescent="0.25">
      <c r="H30" s="7"/>
      <c r="I30" s="7"/>
      <c r="J30" s="7"/>
      <c r="K30" s="7"/>
      <c r="L30" s="19"/>
      <c r="M30" s="20"/>
      <c r="N30" s="13"/>
    </row>
    <row r="31" spans="7:14" x14ac:dyDescent="0.25">
      <c r="H31" s="7"/>
      <c r="I31" s="7"/>
      <c r="J31" s="7"/>
      <c r="K31" s="7"/>
      <c r="L31" s="19"/>
      <c r="M31" s="20"/>
      <c r="N31" s="13"/>
    </row>
    <row r="32" spans="7:14" x14ac:dyDescent="0.25">
      <c r="G32" s="40"/>
      <c r="H32" s="7"/>
      <c r="I32" s="7"/>
      <c r="J32" s="7"/>
      <c r="K32" s="7"/>
      <c r="L32" s="19"/>
      <c r="M32" s="20"/>
      <c r="N32" s="13"/>
    </row>
    <row r="33" spans="7:14" x14ac:dyDescent="0.25">
      <c r="H33" s="7"/>
      <c r="I33" s="7"/>
      <c r="J33" s="7"/>
      <c r="K33" s="7"/>
      <c r="L33" s="19"/>
      <c r="M33" s="20"/>
      <c r="N33" s="13"/>
    </row>
    <row r="34" spans="7:14" x14ac:dyDescent="0.25">
      <c r="H34" s="7"/>
      <c r="I34" s="7"/>
      <c r="J34" s="7"/>
      <c r="K34" s="7"/>
      <c r="L34" s="19"/>
      <c r="M34" s="20"/>
      <c r="N34" s="13"/>
    </row>
    <row r="35" spans="7:14" x14ac:dyDescent="0.25">
      <c r="G35" s="40"/>
      <c r="H35" s="7"/>
      <c r="I35" s="7"/>
      <c r="J35" s="7"/>
      <c r="K35" s="7"/>
      <c r="L35" s="19"/>
      <c r="M35" s="20"/>
      <c r="N35" s="13"/>
    </row>
    <row r="36" spans="7:14" x14ac:dyDescent="0.25">
      <c r="H36" s="7"/>
      <c r="I36" s="7"/>
      <c r="J36" s="7"/>
      <c r="K36" s="7"/>
      <c r="L36" s="19"/>
      <c r="M36" s="20"/>
      <c r="N36" s="13"/>
    </row>
    <row r="37" spans="7:14" x14ac:dyDescent="0.25">
      <c r="H37" s="7"/>
      <c r="I37" s="7"/>
      <c r="J37" s="7"/>
      <c r="K37" s="7"/>
      <c r="L37" s="19"/>
      <c r="M37" s="20"/>
      <c r="N37" s="13"/>
    </row>
    <row r="38" spans="7:14" x14ac:dyDescent="0.25">
      <c r="H38" s="7"/>
      <c r="I38" s="7"/>
      <c r="J38" s="7"/>
      <c r="K38" s="7"/>
      <c r="L38" s="19"/>
      <c r="M38" s="20"/>
      <c r="N38" s="13"/>
    </row>
    <row r="39" spans="7:14" x14ac:dyDescent="0.25">
      <c r="H39" s="7"/>
      <c r="I39" s="7"/>
      <c r="J39" s="7"/>
      <c r="K39" s="7"/>
      <c r="L39" s="19"/>
      <c r="M39" s="20"/>
      <c r="N39" s="13"/>
    </row>
    <row r="40" spans="7:14" x14ac:dyDescent="0.25">
      <c r="H40" s="7"/>
      <c r="I40" s="7"/>
      <c r="J40" s="7"/>
      <c r="K40" s="7"/>
      <c r="L40" s="19"/>
      <c r="M40" s="20"/>
      <c r="N40" s="13"/>
    </row>
    <row r="41" spans="7:14" x14ac:dyDescent="0.25">
      <c r="H41" s="7"/>
      <c r="I41" s="7"/>
      <c r="J41" s="7"/>
      <c r="K41" s="7"/>
      <c r="L41" s="19"/>
      <c r="M41" s="20"/>
      <c r="N41" s="13"/>
    </row>
    <row r="42" spans="7:14" x14ac:dyDescent="0.25">
      <c r="H42" s="7"/>
      <c r="I42" s="7"/>
      <c r="J42" s="7"/>
      <c r="K42" s="7"/>
      <c r="L42" s="19"/>
      <c r="M42" s="20"/>
      <c r="N42" s="13"/>
    </row>
    <row r="43" spans="7:14" x14ac:dyDescent="0.25">
      <c r="H43" s="7"/>
      <c r="I43" s="7"/>
      <c r="J43" s="7"/>
      <c r="K43" s="7"/>
      <c r="L43" s="19"/>
      <c r="M43" s="20"/>
      <c r="N43" s="13"/>
    </row>
    <row r="44" spans="7:14" x14ac:dyDescent="0.25">
      <c r="H44" s="7"/>
      <c r="I44" s="7"/>
      <c r="J44" s="7"/>
      <c r="K44" s="7"/>
      <c r="L44" s="19"/>
      <c r="M44" s="20"/>
      <c r="N44" s="13"/>
    </row>
    <row r="45" spans="7:14" x14ac:dyDescent="0.25">
      <c r="H45" s="7"/>
      <c r="I45" s="7"/>
      <c r="J45" s="7"/>
      <c r="K45" s="7"/>
      <c r="L45" s="19"/>
      <c r="M45" s="20"/>
      <c r="N45" s="13"/>
    </row>
    <row r="46" spans="7:14" x14ac:dyDescent="0.25">
      <c r="H46" s="7"/>
      <c r="I46" s="7"/>
      <c r="J46" s="7"/>
      <c r="K46" s="7"/>
      <c r="L46" s="19"/>
      <c r="M46" s="20"/>
      <c r="N46" s="13"/>
    </row>
    <row r="47" spans="7:14" x14ac:dyDescent="0.25">
      <c r="H47" s="7"/>
      <c r="I47" s="7"/>
      <c r="J47" s="7"/>
      <c r="K47" s="7"/>
      <c r="L47" s="19"/>
      <c r="M47" s="20"/>
      <c r="N47" s="13"/>
    </row>
    <row r="48" spans="7:14" x14ac:dyDescent="0.25">
      <c r="H48" s="7"/>
      <c r="I48" s="7"/>
      <c r="J48" s="7"/>
      <c r="K48" s="7"/>
      <c r="L48" s="19"/>
      <c r="M48" s="20"/>
      <c r="N48" s="13"/>
    </row>
    <row r="49" spans="2:17" x14ac:dyDescent="0.25">
      <c r="H49" s="7"/>
      <c r="I49" s="7"/>
      <c r="J49" s="7"/>
      <c r="K49" s="7"/>
      <c r="L49" s="19"/>
      <c r="M49" s="20"/>
      <c r="N49" s="41"/>
    </row>
    <row r="50" spans="2:17" x14ac:dyDescent="0.25">
      <c r="G50" s="7"/>
      <c r="H50" s="7"/>
      <c r="I50" s="7"/>
      <c r="J50" s="7"/>
      <c r="K50" s="7"/>
      <c r="L50" s="7"/>
      <c r="M50" s="42"/>
    </row>
    <row r="52" spans="2:17" x14ac:dyDescent="0.25">
      <c r="B52" s="121"/>
      <c r="C52" s="121"/>
      <c r="D52" s="121"/>
      <c r="E52" s="121"/>
      <c r="G52" s="121"/>
      <c r="H52" s="121"/>
      <c r="I52" s="121"/>
      <c r="J52" s="121"/>
      <c r="K52" s="121"/>
      <c r="M52" s="121"/>
      <c r="N52" s="121"/>
      <c r="O52" s="6"/>
      <c r="P52" s="6"/>
      <c r="Q52" s="6"/>
    </row>
    <row r="53" spans="2:17" x14ac:dyDescent="0.25">
      <c r="B53" s="10"/>
      <c r="C53" s="10"/>
      <c r="D53" s="6"/>
      <c r="E53" s="5"/>
      <c r="F53" s="5"/>
      <c r="G53" s="10"/>
      <c r="H53" s="10"/>
      <c r="I53" s="6"/>
      <c r="J53" s="5"/>
      <c r="K53" s="5"/>
      <c r="M53" s="10"/>
      <c r="N53" s="10"/>
      <c r="O53" s="6"/>
      <c r="P53" s="5"/>
      <c r="Q53" s="5"/>
    </row>
    <row r="54" spans="2:17" x14ac:dyDescent="0.25">
      <c r="C54" s="7"/>
      <c r="D54" s="7"/>
      <c r="E54" s="6"/>
      <c r="F54" s="6"/>
      <c r="H54" s="7"/>
      <c r="I54" s="7"/>
      <c r="J54" s="7"/>
      <c r="K54" s="6"/>
      <c r="N54" s="7"/>
      <c r="O54" s="7"/>
      <c r="P54" s="7"/>
      <c r="Q54" s="6"/>
    </row>
    <row r="55" spans="2:17" x14ac:dyDescent="0.25">
      <c r="C55" s="7"/>
      <c r="D55" s="7"/>
      <c r="E55" s="6"/>
      <c r="F55" s="6"/>
      <c r="H55" s="7"/>
      <c r="I55" s="7"/>
      <c r="J55" s="7"/>
      <c r="K55" s="6"/>
      <c r="N55" s="7"/>
      <c r="O55" s="7"/>
      <c r="P55" s="7"/>
      <c r="Q55" s="6"/>
    </row>
    <row r="56" spans="2:17" x14ac:dyDescent="0.25">
      <c r="C56" s="7"/>
      <c r="D56" s="7"/>
      <c r="E56" s="6"/>
      <c r="F56" s="6"/>
      <c r="H56" s="7"/>
      <c r="I56" s="7"/>
      <c r="J56" s="7"/>
      <c r="K56" s="6"/>
      <c r="N56" s="7"/>
      <c r="O56" s="7"/>
      <c r="P56" s="7"/>
      <c r="Q56" s="6"/>
    </row>
    <row r="57" spans="2:17" x14ac:dyDescent="0.25">
      <c r="C57" s="7"/>
      <c r="D57" s="7"/>
      <c r="E57" s="6"/>
      <c r="F57" s="6"/>
      <c r="H57" s="7"/>
      <c r="I57" s="7"/>
      <c r="J57" s="7"/>
      <c r="K57" s="6"/>
      <c r="N57" s="7"/>
      <c r="O57" s="7"/>
      <c r="P57" s="7"/>
      <c r="Q57" s="6"/>
    </row>
    <row r="58" spans="2:17" x14ac:dyDescent="0.25">
      <c r="C58" s="7"/>
      <c r="D58" s="7"/>
      <c r="E58" s="6"/>
      <c r="F58" s="6"/>
      <c r="H58" s="7"/>
      <c r="I58" s="7"/>
      <c r="J58" s="7"/>
      <c r="K58" s="6"/>
      <c r="N58" s="7"/>
      <c r="O58" s="7"/>
      <c r="P58" s="7"/>
      <c r="Q58" s="6"/>
    </row>
    <row r="59" spans="2:17" x14ac:dyDescent="0.25">
      <c r="C59" s="7"/>
      <c r="D59" s="7"/>
      <c r="E59" s="6"/>
      <c r="F59" s="6"/>
      <c r="H59" s="7"/>
      <c r="I59" s="7"/>
      <c r="J59" s="7"/>
      <c r="K59" s="6"/>
      <c r="N59" s="7"/>
      <c r="O59" s="7"/>
      <c r="P59" s="7"/>
      <c r="Q59" s="6"/>
    </row>
    <row r="60" spans="2:17" x14ac:dyDescent="0.25">
      <c r="C60" s="7"/>
      <c r="D60" s="7"/>
      <c r="E60" s="6"/>
      <c r="F60" s="6"/>
      <c r="H60" s="7"/>
      <c r="I60" s="7"/>
      <c r="J60" s="7"/>
      <c r="K60" s="6"/>
      <c r="N60" s="7"/>
      <c r="O60" s="7"/>
      <c r="P60" s="7"/>
      <c r="Q60" s="6"/>
    </row>
    <row r="61" spans="2:17" x14ac:dyDescent="0.25">
      <c r="C61" s="7"/>
      <c r="D61" s="7"/>
      <c r="E61" s="6"/>
      <c r="F61" s="6"/>
      <c r="H61" s="7"/>
      <c r="I61" s="7"/>
      <c r="J61" s="7"/>
      <c r="K61" s="6"/>
      <c r="N61" s="7"/>
      <c r="O61" s="7"/>
      <c r="P61" s="7"/>
      <c r="Q61" s="6"/>
    </row>
    <row r="62" spans="2:17" x14ac:dyDescent="0.25">
      <c r="C62" s="7"/>
      <c r="D62" s="7"/>
      <c r="E62" s="6"/>
      <c r="F62" s="6"/>
      <c r="H62" s="7"/>
      <c r="I62" s="7"/>
      <c r="J62" s="7"/>
      <c r="K62" s="6"/>
      <c r="N62" s="7"/>
      <c r="O62" s="7"/>
      <c r="P62" s="7"/>
      <c r="Q62" s="6"/>
    </row>
    <row r="63" spans="2:17" x14ac:dyDescent="0.25">
      <c r="C63" s="7"/>
      <c r="D63" s="7"/>
      <c r="E63" s="6"/>
      <c r="F63" s="6"/>
      <c r="H63" s="7"/>
      <c r="I63" s="7"/>
      <c r="J63" s="7"/>
      <c r="K63" s="6"/>
      <c r="N63" s="7"/>
      <c r="O63" s="7"/>
      <c r="P63" s="7"/>
      <c r="Q63" s="6"/>
    </row>
    <row r="64" spans="2:17" x14ac:dyDescent="0.25">
      <c r="C64" s="7"/>
      <c r="D64" s="7"/>
      <c r="E64" s="6"/>
      <c r="F64" s="6"/>
      <c r="H64" s="7"/>
      <c r="I64" s="7"/>
      <c r="J64" s="7"/>
      <c r="K64" s="6"/>
      <c r="N64" s="7"/>
      <c r="O64" s="7"/>
      <c r="P64" s="7"/>
      <c r="Q64" s="6"/>
    </row>
    <row r="65" spans="2:17" x14ac:dyDescent="0.25">
      <c r="C65" s="7"/>
      <c r="D65" s="7"/>
      <c r="E65" s="6"/>
      <c r="F65" s="6"/>
      <c r="H65" s="7"/>
      <c r="I65" s="7"/>
      <c r="J65" s="7"/>
      <c r="K65" s="6"/>
      <c r="N65" s="7"/>
      <c r="O65" s="7"/>
      <c r="P65" s="7"/>
      <c r="Q65" s="6"/>
    </row>
    <row r="66" spans="2:17" x14ac:dyDescent="0.25">
      <c r="C66" s="7"/>
      <c r="D66" s="7"/>
      <c r="E66" s="6"/>
      <c r="F66" s="6"/>
      <c r="H66" s="7"/>
      <c r="I66" s="7"/>
      <c r="J66" s="7"/>
      <c r="K66" s="6"/>
      <c r="N66" s="7"/>
      <c r="O66" s="7"/>
      <c r="P66" s="7"/>
      <c r="Q66" s="6"/>
    </row>
    <row r="67" spans="2:17" x14ac:dyDescent="0.25">
      <c r="C67" s="7"/>
      <c r="D67" s="7"/>
      <c r="E67" s="6"/>
      <c r="F67" s="6"/>
      <c r="H67" s="7"/>
      <c r="I67" s="7"/>
      <c r="J67" s="7"/>
      <c r="K67" s="6"/>
      <c r="N67" s="7"/>
      <c r="O67" s="7"/>
      <c r="P67" s="7"/>
      <c r="Q67" s="6"/>
    </row>
    <row r="68" spans="2:17" x14ac:dyDescent="0.25">
      <c r="C68" s="7"/>
      <c r="D68" s="7"/>
      <c r="E68" s="6"/>
      <c r="F68" s="6"/>
      <c r="H68" s="7"/>
      <c r="I68" s="7"/>
      <c r="J68" s="7"/>
      <c r="K68" s="6"/>
      <c r="N68" s="7"/>
      <c r="O68" s="7"/>
      <c r="P68" s="7"/>
      <c r="Q68" s="6"/>
    </row>
    <row r="69" spans="2:17" x14ac:dyDescent="0.25">
      <c r="C69" s="7"/>
      <c r="D69" s="7"/>
      <c r="E69" s="6"/>
      <c r="F69" s="6"/>
      <c r="H69" s="7"/>
      <c r="I69" s="7"/>
      <c r="J69" s="7"/>
      <c r="K69" s="6"/>
      <c r="N69" s="7"/>
      <c r="O69" s="7"/>
      <c r="P69" s="7"/>
      <c r="Q69" s="6"/>
    </row>
    <row r="70" spans="2:17" x14ac:dyDescent="0.25">
      <c r="B70" s="40"/>
      <c r="C70" s="7"/>
      <c r="D70" s="7"/>
      <c r="E70" s="6"/>
      <c r="F70" s="6"/>
      <c r="G70" s="40"/>
      <c r="H70" s="7"/>
      <c r="I70" s="7"/>
      <c r="J70" s="7"/>
      <c r="K70" s="6"/>
      <c r="M70" s="40"/>
      <c r="N70" s="7"/>
      <c r="O70" s="7"/>
      <c r="P70" s="7"/>
      <c r="Q70" s="6"/>
    </row>
    <row r="71" spans="2:17" x14ac:dyDescent="0.25">
      <c r="C71" s="7"/>
      <c r="D71" s="7"/>
      <c r="E71" s="6"/>
      <c r="F71" s="6"/>
      <c r="H71" s="7"/>
      <c r="I71" s="7"/>
      <c r="J71" s="7"/>
      <c r="K71" s="6"/>
      <c r="N71" s="7"/>
      <c r="O71" s="7"/>
      <c r="P71" s="7"/>
      <c r="Q71" s="6"/>
    </row>
    <row r="72" spans="2:17" x14ac:dyDescent="0.25">
      <c r="C72" s="7"/>
      <c r="D72" s="7"/>
      <c r="E72" s="6"/>
      <c r="F72" s="6"/>
      <c r="H72" s="7"/>
      <c r="I72" s="7"/>
      <c r="J72" s="7"/>
      <c r="K72" s="6"/>
      <c r="N72" s="7"/>
      <c r="O72" s="7"/>
      <c r="P72" s="7"/>
      <c r="Q72" s="6"/>
    </row>
    <row r="73" spans="2:17" x14ac:dyDescent="0.25">
      <c r="C73" s="7"/>
      <c r="D73" s="7"/>
      <c r="E73" s="6"/>
      <c r="F73" s="6"/>
      <c r="H73" s="7"/>
      <c r="I73" s="7"/>
      <c r="J73" s="7"/>
      <c r="K73" s="6"/>
      <c r="N73" s="7"/>
      <c r="O73" s="7"/>
      <c r="P73" s="7"/>
      <c r="Q73" s="6"/>
    </row>
    <row r="74" spans="2:17" x14ac:dyDescent="0.25">
      <c r="C74" s="7"/>
      <c r="D74" s="7"/>
      <c r="E74" s="6"/>
      <c r="F74" s="6"/>
      <c r="H74" s="7"/>
      <c r="I74" s="7"/>
      <c r="J74" s="7"/>
      <c r="K74" s="6"/>
      <c r="N74" s="7"/>
      <c r="O74" s="7"/>
      <c r="P74" s="7"/>
      <c r="Q74" s="6"/>
    </row>
    <row r="75" spans="2:17" x14ac:dyDescent="0.25">
      <c r="B75" s="40"/>
      <c r="C75" s="7"/>
      <c r="D75" s="7"/>
      <c r="E75" s="6"/>
      <c r="F75" s="6"/>
      <c r="G75" s="40"/>
      <c r="H75" s="7"/>
      <c r="I75" s="7"/>
      <c r="J75" s="7"/>
      <c r="K75" s="6"/>
      <c r="M75" s="40"/>
      <c r="N75" s="7"/>
      <c r="O75" s="7"/>
      <c r="P75" s="7"/>
      <c r="Q75" s="6"/>
    </row>
    <row r="76" spans="2:17" x14ac:dyDescent="0.25">
      <c r="C76" s="7"/>
      <c r="D76" s="7"/>
      <c r="E76" s="6"/>
      <c r="F76" s="6"/>
      <c r="H76" s="7"/>
      <c r="I76" s="7"/>
      <c r="J76" s="7"/>
      <c r="K76" s="6"/>
      <c r="N76" s="7"/>
      <c r="O76" s="7"/>
      <c r="P76" s="7"/>
      <c r="Q76" s="6"/>
    </row>
    <row r="77" spans="2:17" x14ac:dyDescent="0.25">
      <c r="C77" s="7"/>
      <c r="D77" s="7"/>
      <c r="E77" s="6"/>
      <c r="F77" s="6"/>
      <c r="H77" s="7"/>
      <c r="I77" s="7"/>
      <c r="J77" s="7"/>
      <c r="K77" s="6"/>
      <c r="N77" s="7"/>
      <c r="O77" s="7"/>
      <c r="P77" s="7"/>
      <c r="Q77" s="6"/>
    </row>
    <row r="78" spans="2:17" x14ac:dyDescent="0.25">
      <c r="B78" s="40"/>
      <c r="C78" s="7"/>
      <c r="D78" s="7"/>
      <c r="E78" s="6"/>
      <c r="F78" s="6"/>
      <c r="G78" s="40"/>
      <c r="H78" s="7"/>
      <c r="I78" s="7"/>
      <c r="J78" s="7"/>
      <c r="K78" s="6"/>
      <c r="M78" s="40"/>
      <c r="N78" s="7"/>
      <c r="O78" s="7"/>
      <c r="P78" s="7"/>
      <c r="Q78" s="6"/>
    </row>
    <row r="79" spans="2:17" x14ac:dyDescent="0.25">
      <c r="C79" s="7"/>
      <c r="D79" s="7"/>
      <c r="E79" s="6"/>
      <c r="F79" s="6"/>
      <c r="H79" s="7"/>
      <c r="I79" s="7"/>
      <c r="J79" s="7"/>
      <c r="K79" s="6"/>
      <c r="N79" s="7"/>
      <c r="O79" s="7"/>
      <c r="P79" s="7"/>
      <c r="Q79" s="6"/>
    </row>
    <row r="80" spans="2:17" x14ac:dyDescent="0.25">
      <c r="C80" s="7"/>
      <c r="D80" s="7"/>
      <c r="E80" s="6"/>
      <c r="F80" s="6"/>
      <c r="H80" s="7"/>
      <c r="I80" s="7"/>
      <c r="J80" s="7"/>
      <c r="K80" s="6"/>
      <c r="N80" s="7"/>
      <c r="O80" s="7"/>
      <c r="P80" s="7"/>
      <c r="Q80" s="6"/>
    </row>
    <row r="81" spans="2:17" x14ac:dyDescent="0.25">
      <c r="C81" s="7"/>
      <c r="D81" s="7"/>
      <c r="E81" s="6"/>
      <c r="F81" s="6"/>
      <c r="H81" s="7"/>
      <c r="I81" s="7"/>
      <c r="J81" s="7"/>
      <c r="K81" s="6"/>
      <c r="N81" s="7"/>
      <c r="O81" s="7"/>
      <c r="P81" s="7"/>
      <c r="Q81" s="6"/>
    </row>
    <row r="82" spans="2:17" x14ac:dyDescent="0.25">
      <c r="C82" s="7"/>
      <c r="D82" s="7"/>
      <c r="E82" s="6"/>
      <c r="F82" s="6"/>
      <c r="H82" s="7"/>
      <c r="I82" s="7"/>
      <c r="J82" s="7"/>
      <c r="K82" s="6"/>
      <c r="N82" s="7"/>
      <c r="O82" s="7"/>
      <c r="P82" s="7"/>
      <c r="Q82" s="6"/>
    </row>
    <row r="83" spans="2:17" x14ac:dyDescent="0.25">
      <c r="C83" s="7"/>
      <c r="D83" s="7"/>
      <c r="E83" s="6"/>
      <c r="F83" s="6"/>
      <c r="H83" s="7"/>
      <c r="I83" s="7"/>
      <c r="J83" s="7"/>
      <c r="K83" s="6"/>
      <c r="N83" s="7"/>
      <c r="O83" s="7"/>
      <c r="P83" s="7"/>
      <c r="Q83" s="6"/>
    </row>
    <row r="84" spans="2:17" x14ac:dyDescent="0.25">
      <c r="C84" s="7"/>
      <c r="D84" s="7"/>
      <c r="E84" s="6"/>
      <c r="F84" s="6"/>
      <c r="H84" s="7"/>
      <c r="I84" s="7"/>
      <c r="J84" s="7"/>
      <c r="K84" s="6"/>
      <c r="N84" s="7"/>
      <c r="O84" s="7"/>
      <c r="P84" s="7"/>
      <c r="Q84" s="6"/>
    </row>
    <row r="85" spans="2:17" x14ac:dyDescent="0.25">
      <c r="C85" s="7"/>
      <c r="D85" s="7"/>
      <c r="E85" s="6"/>
      <c r="F85" s="6"/>
      <c r="H85" s="7"/>
      <c r="I85" s="7"/>
      <c r="J85" s="7"/>
      <c r="K85" s="6"/>
      <c r="N85" s="7"/>
      <c r="O85" s="7"/>
      <c r="P85" s="7"/>
      <c r="Q85" s="6"/>
    </row>
    <row r="86" spans="2:17" x14ac:dyDescent="0.25">
      <c r="C86" s="7"/>
      <c r="D86" s="7"/>
      <c r="E86" s="6"/>
      <c r="F86" s="6"/>
      <c r="H86" s="7"/>
      <c r="I86" s="7"/>
      <c r="J86" s="7"/>
      <c r="K86" s="6"/>
      <c r="N86" s="7"/>
      <c r="O86" s="7"/>
      <c r="P86" s="7"/>
      <c r="Q86" s="6"/>
    </row>
    <row r="87" spans="2:17" x14ac:dyDescent="0.25">
      <c r="C87" s="7"/>
      <c r="D87" s="7"/>
      <c r="E87" s="6"/>
      <c r="F87" s="6"/>
      <c r="H87" s="7"/>
      <c r="I87" s="7"/>
      <c r="J87" s="7"/>
      <c r="K87" s="6"/>
      <c r="N87" s="7"/>
      <c r="O87" s="7"/>
      <c r="P87" s="7"/>
      <c r="Q87" s="6"/>
    </row>
    <row r="88" spans="2:17" x14ac:dyDescent="0.25">
      <c r="C88" s="7"/>
      <c r="D88" s="7"/>
      <c r="E88" s="6"/>
      <c r="F88" s="6"/>
      <c r="H88" s="7"/>
      <c r="I88" s="7"/>
      <c r="J88" s="7"/>
      <c r="K88" s="6"/>
      <c r="N88" s="7"/>
      <c r="O88" s="7"/>
      <c r="P88" s="7"/>
      <c r="Q88" s="6"/>
    </row>
    <row r="89" spans="2:17" x14ac:dyDescent="0.25">
      <c r="C89" s="7"/>
      <c r="D89" s="7"/>
      <c r="E89" s="6"/>
      <c r="F89" s="6"/>
      <c r="H89" s="7"/>
      <c r="I89" s="7"/>
      <c r="J89" s="7"/>
      <c r="K89" s="6"/>
      <c r="N89" s="7"/>
      <c r="O89" s="7"/>
      <c r="P89" s="7"/>
      <c r="Q89" s="6"/>
    </row>
    <row r="90" spans="2:17" x14ac:dyDescent="0.25">
      <c r="C90" s="7"/>
      <c r="D90" s="7"/>
      <c r="E90" s="6"/>
      <c r="F90" s="6"/>
      <c r="H90" s="7"/>
      <c r="I90" s="7"/>
      <c r="J90" s="7"/>
      <c r="K90" s="6"/>
      <c r="N90" s="7"/>
      <c r="O90" s="7"/>
      <c r="P90" s="7"/>
      <c r="Q90" s="6"/>
    </row>
    <row r="91" spans="2:17" x14ac:dyDescent="0.25">
      <c r="C91" s="7"/>
      <c r="D91" s="7"/>
      <c r="E91" s="6"/>
      <c r="F91" s="6"/>
      <c r="H91" s="7"/>
      <c r="I91" s="7"/>
      <c r="J91" s="7"/>
      <c r="K91" s="6"/>
      <c r="N91" s="7"/>
      <c r="O91" s="7"/>
      <c r="P91" s="7"/>
      <c r="Q91" s="6"/>
    </row>
    <row r="92" spans="2:17" x14ac:dyDescent="0.25">
      <c r="C92" s="7"/>
      <c r="D92" s="7"/>
      <c r="E92" s="6"/>
      <c r="F92" s="6"/>
      <c r="H92" s="7"/>
      <c r="I92" s="7"/>
      <c r="J92" s="7"/>
      <c r="K92" s="6"/>
      <c r="N92" s="7"/>
      <c r="O92" s="7"/>
      <c r="P92" s="7"/>
      <c r="Q92" s="6"/>
    </row>
    <row r="93" spans="2:17" x14ac:dyDescent="0.25">
      <c r="B93" s="120"/>
      <c r="C93" s="120"/>
      <c r="D93" s="120"/>
      <c r="E93" s="6"/>
      <c r="G93" s="120"/>
      <c r="H93" s="120"/>
      <c r="I93" s="120"/>
      <c r="J93" s="120"/>
      <c r="K93" s="6"/>
      <c r="M93" s="14"/>
      <c r="N93" s="14"/>
      <c r="O93" s="14"/>
      <c r="P93" s="14"/>
      <c r="Q93" s="6"/>
    </row>
    <row r="94" spans="2:17" x14ac:dyDescent="0.25">
      <c r="E94" s="6"/>
    </row>
    <row r="95" spans="2:17" x14ac:dyDescent="0.25">
      <c r="B95" s="121"/>
      <c r="C95" s="121"/>
      <c r="D95" s="121"/>
      <c r="E95" s="121"/>
      <c r="G95" s="121"/>
      <c r="H95" s="121"/>
      <c r="I95" s="121"/>
      <c r="J95" s="121"/>
      <c r="K95" s="121"/>
      <c r="L95" s="121"/>
      <c r="M95" s="121"/>
    </row>
    <row r="96" spans="2:17" x14ac:dyDescent="0.25">
      <c r="B96" s="10"/>
      <c r="C96" s="10"/>
      <c r="D96" s="6"/>
      <c r="E96" s="5"/>
      <c r="G96" s="10"/>
      <c r="H96" s="10"/>
      <c r="I96" s="6"/>
      <c r="J96" s="5"/>
      <c r="K96" s="5"/>
      <c r="L96" s="5"/>
      <c r="M96" s="6"/>
    </row>
    <row r="97" spans="3:13" x14ac:dyDescent="0.25">
      <c r="C97" s="7"/>
      <c r="D97" s="7"/>
      <c r="E97" s="6"/>
      <c r="H97" s="13"/>
      <c r="I97" s="7"/>
      <c r="J97" s="39"/>
      <c r="K97" s="20"/>
      <c r="L97" s="20"/>
      <c r="M97" s="20"/>
    </row>
    <row r="98" spans="3:13" x14ac:dyDescent="0.25">
      <c r="C98" s="7"/>
      <c r="D98" s="7"/>
      <c r="E98" s="6"/>
      <c r="H98" s="13"/>
      <c r="I98" s="7"/>
      <c r="J98" s="39"/>
      <c r="K98" s="20"/>
      <c r="L98" s="20"/>
      <c r="M98" s="20"/>
    </row>
    <row r="99" spans="3:13" x14ac:dyDescent="0.25">
      <c r="C99" s="7"/>
      <c r="D99" s="7"/>
      <c r="E99" s="6"/>
      <c r="H99" s="13"/>
      <c r="I99" s="7"/>
      <c r="J99" s="39"/>
      <c r="K99" s="20"/>
      <c r="L99" s="20"/>
      <c r="M99" s="20"/>
    </row>
    <row r="100" spans="3:13" x14ac:dyDescent="0.25">
      <c r="C100" s="7"/>
      <c r="D100" s="7"/>
      <c r="E100" s="6"/>
      <c r="H100" s="13"/>
      <c r="I100" s="7"/>
      <c r="J100" s="39"/>
      <c r="K100" s="20"/>
      <c r="L100" s="20"/>
      <c r="M100" s="20"/>
    </row>
    <row r="101" spans="3:13" x14ac:dyDescent="0.25">
      <c r="C101" s="7"/>
      <c r="D101" s="7"/>
      <c r="E101" s="6"/>
      <c r="H101" s="13"/>
      <c r="I101" s="7"/>
      <c r="J101" s="39"/>
      <c r="K101" s="20"/>
      <c r="L101" s="20"/>
      <c r="M101" s="20"/>
    </row>
    <row r="102" spans="3:13" x14ac:dyDescent="0.25">
      <c r="C102" s="7"/>
      <c r="D102" s="7"/>
      <c r="E102" s="6"/>
      <c r="H102" s="13"/>
      <c r="I102" s="7"/>
      <c r="J102" s="39"/>
      <c r="K102" s="20"/>
      <c r="L102" s="20"/>
      <c r="M102" s="20"/>
    </row>
    <row r="103" spans="3:13" x14ac:dyDescent="0.25">
      <c r="C103" s="7"/>
      <c r="D103" s="7"/>
      <c r="E103" s="6"/>
      <c r="H103" s="13"/>
      <c r="I103" s="7"/>
      <c r="J103" s="39"/>
      <c r="K103" s="20"/>
      <c r="L103" s="20"/>
      <c r="M103" s="20"/>
    </row>
    <row r="104" spans="3:13" x14ac:dyDescent="0.25">
      <c r="C104" s="7"/>
      <c r="D104" s="7"/>
      <c r="E104" s="6"/>
      <c r="H104" s="13"/>
      <c r="I104" s="7"/>
      <c r="J104" s="39"/>
      <c r="K104" s="20"/>
      <c r="L104" s="20"/>
      <c r="M104" s="20"/>
    </row>
    <row r="105" spans="3:13" x14ac:dyDescent="0.25">
      <c r="C105" s="7"/>
      <c r="D105" s="7"/>
      <c r="E105" s="6"/>
      <c r="H105" s="13"/>
      <c r="I105" s="7"/>
      <c r="J105" s="39"/>
      <c r="K105" s="20"/>
      <c r="L105" s="20"/>
      <c r="M105" s="20"/>
    </row>
    <row r="106" spans="3:13" x14ac:dyDescent="0.25">
      <c r="C106" s="7"/>
      <c r="D106" s="7"/>
      <c r="E106" s="6"/>
      <c r="H106" s="13"/>
      <c r="I106" s="7"/>
      <c r="J106" s="39"/>
      <c r="K106" s="20"/>
      <c r="L106" s="20"/>
      <c r="M106" s="20"/>
    </row>
    <row r="107" spans="3:13" x14ac:dyDescent="0.25">
      <c r="C107" s="7"/>
      <c r="D107" s="7"/>
      <c r="E107" s="6"/>
      <c r="H107" s="13"/>
      <c r="I107" s="7"/>
      <c r="J107" s="39"/>
      <c r="K107" s="20"/>
      <c r="L107" s="20"/>
      <c r="M107" s="20"/>
    </row>
    <row r="108" spans="3:13" x14ac:dyDescent="0.25">
      <c r="C108" s="7"/>
      <c r="D108" s="7"/>
      <c r="E108" s="6"/>
      <c r="H108" s="13"/>
      <c r="I108" s="7"/>
      <c r="J108" s="39"/>
      <c r="K108" s="20"/>
      <c r="L108" s="20"/>
      <c r="M108" s="20"/>
    </row>
    <row r="109" spans="3:13" x14ac:dyDescent="0.25">
      <c r="C109" s="7"/>
      <c r="D109" s="7"/>
      <c r="E109" s="6"/>
      <c r="H109" s="13"/>
      <c r="I109" s="7"/>
      <c r="J109" s="39"/>
      <c r="K109" s="20"/>
      <c r="L109" s="20"/>
      <c r="M109" s="20"/>
    </row>
    <row r="110" spans="3:13" x14ac:dyDescent="0.25">
      <c r="C110" s="7"/>
      <c r="D110" s="7"/>
      <c r="E110" s="6"/>
      <c r="H110" s="13"/>
      <c r="I110" s="7"/>
      <c r="J110" s="39"/>
      <c r="K110" s="20"/>
      <c r="L110" s="20"/>
      <c r="M110" s="20"/>
    </row>
    <row r="111" spans="3:13" x14ac:dyDescent="0.25">
      <c r="C111" s="7"/>
      <c r="D111" s="7"/>
      <c r="E111" s="6"/>
      <c r="H111" s="13"/>
      <c r="I111" s="7"/>
      <c r="J111" s="39"/>
      <c r="K111" s="20"/>
      <c r="L111" s="20"/>
      <c r="M111" s="20"/>
    </row>
    <row r="112" spans="3:13" x14ac:dyDescent="0.25">
      <c r="C112" s="7"/>
      <c r="D112" s="7"/>
      <c r="E112" s="6"/>
      <c r="H112" s="13"/>
      <c r="I112" s="7"/>
      <c r="J112" s="39"/>
      <c r="K112" s="20"/>
      <c r="L112" s="20"/>
      <c r="M112" s="20"/>
    </row>
    <row r="113" spans="2:13" x14ac:dyDescent="0.25">
      <c r="B113" s="40"/>
      <c r="C113" s="7"/>
      <c r="D113" s="7"/>
      <c r="E113" s="6"/>
      <c r="G113" s="40"/>
      <c r="H113" s="13"/>
      <c r="I113" s="7"/>
      <c r="J113" s="39"/>
      <c r="K113" s="20"/>
      <c r="L113" s="20"/>
      <c r="M113" s="20"/>
    </row>
    <row r="114" spans="2:13" x14ac:dyDescent="0.25">
      <c r="C114" s="7"/>
      <c r="D114" s="7"/>
      <c r="E114" s="6"/>
      <c r="H114" s="13"/>
      <c r="I114" s="7"/>
      <c r="J114" s="39"/>
      <c r="K114" s="20"/>
      <c r="L114" s="20"/>
      <c r="M114" s="20"/>
    </row>
    <row r="115" spans="2:13" x14ac:dyDescent="0.25">
      <c r="C115" s="7"/>
      <c r="D115" s="7"/>
      <c r="E115" s="6"/>
      <c r="H115" s="13"/>
      <c r="I115" s="7"/>
      <c r="J115" s="39"/>
      <c r="K115" s="20"/>
      <c r="L115" s="20"/>
      <c r="M115" s="20"/>
    </row>
    <row r="116" spans="2:13" x14ac:dyDescent="0.25">
      <c r="C116" s="7"/>
      <c r="D116" s="7"/>
      <c r="E116" s="6"/>
      <c r="H116" s="13"/>
      <c r="I116" s="7"/>
      <c r="J116" s="39"/>
      <c r="K116" s="20"/>
      <c r="L116" s="20"/>
      <c r="M116" s="20"/>
    </row>
    <row r="117" spans="2:13" x14ac:dyDescent="0.25">
      <c r="C117" s="7"/>
      <c r="D117" s="7"/>
      <c r="E117" s="6"/>
      <c r="H117" s="13"/>
      <c r="I117" s="7"/>
      <c r="J117" s="39"/>
      <c r="K117" s="20"/>
      <c r="L117" s="20"/>
      <c r="M117" s="20"/>
    </row>
    <row r="118" spans="2:13" x14ac:dyDescent="0.25">
      <c r="B118" s="40"/>
      <c r="C118" s="7"/>
      <c r="D118" s="7"/>
      <c r="E118" s="6"/>
      <c r="G118" s="40"/>
      <c r="H118" s="13"/>
      <c r="I118" s="7"/>
      <c r="J118" s="39"/>
      <c r="K118" s="20"/>
      <c r="L118" s="20"/>
      <c r="M118" s="20"/>
    </row>
    <row r="119" spans="2:13" x14ac:dyDescent="0.25">
      <c r="C119" s="7"/>
      <c r="D119" s="7"/>
      <c r="E119" s="6"/>
      <c r="H119" s="13"/>
      <c r="I119" s="7"/>
      <c r="J119" s="39"/>
      <c r="K119" s="20"/>
      <c r="L119" s="20"/>
      <c r="M119" s="20"/>
    </row>
    <row r="120" spans="2:13" x14ac:dyDescent="0.25">
      <c r="C120" s="7"/>
      <c r="D120" s="7"/>
      <c r="E120" s="6"/>
      <c r="H120" s="13"/>
      <c r="I120" s="7"/>
      <c r="J120" s="39"/>
      <c r="K120" s="20"/>
      <c r="L120" s="20"/>
      <c r="M120" s="20"/>
    </row>
    <row r="121" spans="2:13" x14ac:dyDescent="0.25">
      <c r="B121" s="40"/>
      <c r="C121" s="7"/>
      <c r="D121" s="7"/>
      <c r="E121" s="6"/>
      <c r="G121" s="40"/>
      <c r="H121" s="13"/>
      <c r="I121" s="7"/>
      <c r="J121" s="39"/>
      <c r="K121" s="20"/>
      <c r="L121" s="20"/>
      <c r="M121" s="20"/>
    </row>
    <row r="122" spans="2:13" x14ac:dyDescent="0.25">
      <c r="C122" s="7"/>
      <c r="D122" s="7"/>
      <c r="E122" s="6"/>
      <c r="H122" s="13"/>
      <c r="I122" s="7"/>
      <c r="J122" s="39"/>
      <c r="K122" s="20"/>
      <c r="L122" s="20"/>
      <c r="M122" s="20"/>
    </row>
    <row r="123" spans="2:13" x14ac:dyDescent="0.25">
      <c r="C123" s="7"/>
      <c r="D123" s="7"/>
      <c r="E123" s="6"/>
      <c r="H123" s="13"/>
      <c r="I123" s="7"/>
      <c r="J123" s="39"/>
      <c r="K123" s="20"/>
      <c r="L123" s="20"/>
      <c r="M123" s="20"/>
    </row>
    <row r="124" spans="2:13" x14ac:dyDescent="0.25">
      <c r="C124" s="7"/>
      <c r="D124" s="7"/>
      <c r="E124" s="6"/>
      <c r="H124" s="13"/>
      <c r="I124" s="7"/>
      <c r="J124" s="39"/>
      <c r="K124" s="20"/>
      <c r="L124" s="20"/>
      <c r="M124" s="20"/>
    </row>
    <row r="125" spans="2:13" x14ac:dyDescent="0.25">
      <c r="C125" s="7"/>
      <c r="D125" s="7"/>
      <c r="E125" s="6"/>
      <c r="H125" s="13"/>
      <c r="I125" s="7"/>
      <c r="J125" s="39"/>
      <c r="K125" s="20"/>
      <c r="L125" s="20"/>
      <c r="M125" s="20"/>
    </row>
    <row r="126" spans="2:13" x14ac:dyDescent="0.25">
      <c r="C126" s="7"/>
      <c r="D126" s="7"/>
      <c r="E126" s="6"/>
      <c r="H126" s="13"/>
      <c r="I126" s="7"/>
      <c r="J126" s="39"/>
      <c r="K126" s="20"/>
      <c r="L126" s="20"/>
      <c r="M126" s="20"/>
    </row>
    <row r="127" spans="2:13" x14ac:dyDescent="0.25">
      <c r="C127" s="7"/>
      <c r="D127" s="7"/>
      <c r="E127" s="6"/>
      <c r="H127" s="13"/>
      <c r="I127" s="7"/>
      <c r="J127" s="39"/>
      <c r="K127" s="20"/>
      <c r="L127" s="20"/>
      <c r="M127" s="20"/>
    </row>
    <row r="128" spans="2:13" x14ac:dyDescent="0.25">
      <c r="C128" s="7"/>
      <c r="D128" s="7"/>
      <c r="E128" s="6"/>
      <c r="H128" s="13"/>
      <c r="I128" s="7"/>
      <c r="J128" s="39"/>
      <c r="K128" s="20"/>
      <c r="L128" s="20"/>
      <c r="M128" s="20"/>
    </row>
    <row r="129" spans="2:13" x14ac:dyDescent="0.25">
      <c r="C129" s="7"/>
      <c r="D129" s="7"/>
      <c r="E129" s="6"/>
      <c r="H129" s="13"/>
      <c r="I129" s="7"/>
      <c r="J129" s="39"/>
      <c r="K129" s="20"/>
      <c r="L129" s="20"/>
      <c r="M129" s="20"/>
    </row>
    <row r="130" spans="2:13" x14ac:dyDescent="0.25">
      <c r="C130" s="7"/>
      <c r="D130" s="7"/>
      <c r="E130" s="6"/>
      <c r="H130" s="13"/>
      <c r="I130" s="7"/>
      <c r="J130" s="39"/>
      <c r="K130" s="20"/>
      <c r="L130" s="20"/>
      <c r="M130" s="20"/>
    </row>
    <row r="131" spans="2:13" x14ac:dyDescent="0.25">
      <c r="C131" s="7"/>
      <c r="D131" s="7"/>
      <c r="E131" s="6"/>
      <c r="H131" s="13"/>
      <c r="I131" s="7"/>
      <c r="J131" s="39"/>
      <c r="K131" s="20"/>
      <c r="L131" s="20"/>
      <c r="M131" s="20"/>
    </row>
    <row r="132" spans="2:13" x14ac:dyDescent="0.25">
      <c r="C132" s="7"/>
      <c r="D132" s="7"/>
      <c r="E132" s="6"/>
      <c r="H132" s="13"/>
      <c r="I132" s="7"/>
      <c r="J132" s="39"/>
      <c r="K132" s="20"/>
      <c r="L132" s="20"/>
      <c r="M132" s="20"/>
    </row>
    <row r="133" spans="2:13" x14ac:dyDescent="0.25">
      <c r="C133" s="7"/>
      <c r="D133" s="7"/>
      <c r="E133" s="6"/>
      <c r="H133" s="13"/>
      <c r="I133" s="7"/>
      <c r="J133" s="39"/>
      <c r="K133" s="20"/>
      <c r="L133" s="20"/>
      <c r="M133" s="20"/>
    </row>
    <row r="134" spans="2:13" x14ac:dyDescent="0.25">
      <c r="C134" s="7"/>
      <c r="D134" s="7"/>
      <c r="E134" s="6"/>
      <c r="H134" s="13"/>
      <c r="I134" s="7"/>
      <c r="J134" s="39"/>
      <c r="K134" s="20"/>
      <c r="L134" s="20"/>
      <c r="M134" s="20"/>
    </row>
    <row r="135" spans="2:13" x14ac:dyDescent="0.25">
      <c r="C135" s="7"/>
      <c r="D135" s="7"/>
      <c r="E135" s="6"/>
      <c r="H135" s="13"/>
      <c r="I135" s="7"/>
      <c r="J135" s="39"/>
      <c r="K135" s="20"/>
      <c r="L135" s="20"/>
      <c r="M135" s="20"/>
    </row>
    <row r="136" spans="2:13" x14ac:dyDescent="0.25">
      <c r="B136" s="120"/>
      <c r="C136" s="120"/>
      <c r="D136" s="120"/>
      <c r="E136" s="6"/>
      <c r="G136" s="120"/>
      <c r="H136" s="120"/>
      <c r="I136" s="120"/>
      <c r="J136" s="120"/>
    </row>
    <row r="138" spans="2:13" x14ac:dyDescent="0.25">
      <c r="B138" s="121"/>
      <c r="C138" s="121"/>
      <c r="D138" s="121"/>
      <c r="E138" s="121"/>
      <c r="F138" s="6"/>
      <c r="G138" s="14"/>
      <c r="H138" s="7"/>
      <c r="I138" s="7"/>
    </row>
    <row r="139" spans="2:13" x14ac:dyDescent="0.25">
      <c r="B139" s="10"/>
      <c r="C139" s="10"/>
      <c r="D139" s="6"/>
      <c r="E139" s="6"/>
      <c r="F139" s="5"/>
      <c r="G139" s="14"/>
      <c r="H139" s="7"/>
    </row>
    <row r="140" spans="2:13" x14ac:dyDescent="0.25">
      <c r="B140" s="5"/>
      <c r="C140" s="7"/>
      <c r="D140" s="7"/>
      <c r="E140" s="43"/>
      <c r="G140" s="14"/>
      <c r="H140" s="7"/>
    </row>
    <row r="141" spans="2:13" x14ac:dyDescent="0.25">
      <c r="B141" s="5"/>
      <c r="C141" s="7"/>
      <c r="D141" s="7"/>
      <c r="E141" s="43"/>
    </row>
    <row r="142" spans="2:13" x14ac:dyDescent="0.25">
      <c r="B142" s="5"/>
      <c r="C142" s="7"/>
      <c r="D142" s="7"/>
      <c r="E142" s="43"/>
      <c r="G142" s="121"/>
      <c r="H142" s="121"/>
      <c r="I142" s="121"/>
      <c r="J142" s="121"/>
    </row>
    <row r="143" spans="2:13" x14ac:dyDescent="0.25">
      <c r="B143" s="5"/>
      <c r="C143" s="7"/>
      <c r="D143" s="7"/>
      <c r="E143" s="43"/>
      <c r="G143" s="10"/>
      <c r="H143" s="10"/>
      <c r="I143" s="6"/>
      <c r="J143" s="6"/>
    </row>
    <row r="144" spans="2:13" x14ac:dyDescent="0.25">
      <c r="B144" s="5"/>
      <c r="C144" s="7"/>
      <c r="D144" s="7"/>
      <c r="E144" s="43"/>
      <c r="G144" s="5"/>
      <c r="H144" s="7"/>
      <c r="I144" s="7"/>
      <c r="J144" s="43"/>
    </row>
    <row r="145" spans="2:20" x14ac:dyDescent="0.25">
      <c r="B145" s="5"/>
      <c r="C145" s="7"/>
      <c r="D145" s="7"/>
      <c r="E145" s="43"/>
      <c r="G145" s="5"/>
      <c r="H145" s="7"/>
      <c r="I145" s="7"/>
      <c r="J145" s="43"/>
    </row>
    <row r="146" spans="2:20" x14ac:dyDescent="0.25">
      <c r="B146" s="5"/>
      <c r="C146" s="7"/>
      <c r="D146" s="7"/>
      <c r="E146" s="43"/>
      <c r="G146" s="5"/>
      <c r="H146" s="7"/>
      <c r="I146" s="7"/>
      <c r="J146" s="43"/>
    </row>
    <row r="147" spans="2:20" x14ac:dyDescent="0.25">
      <c r="B147" s="5"/>
      <c r="C147" s="7"/>
      <c r="D147" s="7"/>
      <c r="E147" s="43"/>
      <c r="G147" s="5"/>
      <c r="H147" s="7"/>
      <c r="I147" s="7"/>
      <c r="J147" s="43"/>
    </row>
    <row r="148" spans="2:20" x14ac:dyDescent="0.25">
      <c r="B148" s="5"/>
      <c r="C148" s="7"/>
      <c r="D148" s="7"/>
      <c r="E148" s="43"/>
      <c r="G148" s="5"/>
      <c r="H148" s="7"/>
      <c r="I148" s="7"/>
      <c r="J148" s="43"/>
    </row>
    <row r="149" spans="2:20" x14ac:dyDescent="0.25">
      <c r="B149" s="5"/>
      <c r="C149" s="7"/>
      <c r="D149" s="7"/>
      <c r="E149" s="43"/>
      <c r="G149" s="5"/>
      <c r="H149" s="7"/>
      <c r="I149" s="7"/>
      <c r="J149" s="43"/>
    </row>
    <row r="150" spans="2:20" x14ac:dyDescent="0.25">
      <c r="B150" s="5"/>
      <c r="C150" s="7"/>
      <c r="D150" s="7"/>
      <c r="E150" s="43"/>
      <c r="G150" s="5"/>
      <c r="H150" s="7"/>
      <c r="I150" s="7"/>
      <c r="J150" s="43"/>
    </row>
    <row r="151" spans="2:20" x14ac:dyDescent="0.25">
      <c r="B151" s="120"/>
      <c r="C151" s="120"/>
      <c r="D151" s="120"/>
      <c r="E151" s="6"/>
      <c r="G151" s="5"/>
      <c r="H151" s="7"/>
      <c r="I151" s="7"/>
      <c r="J151" s="43"/>
    </row>
    <row r="152" spans="2:20" x14ac:dyDescent="0.25">
      <c r="G152" s="5"/>
      <c r="H152" s="7"/>
      <c r="I152" s="7"/>
      <c r="J152" s="43"/>
    </row>
    <row r="153" spans="2:20" x14ac:dyDescent="0.25">
      <c r="B153" s="121"/>
      <c r="C153" s="121"/>
      <c r="D153" s="121"/>
      <c r="E153" s="121"/>
      <c r="G153" s="5"/>
      <c r="H153" s="7"/>
      <c r="I153" s="7"/>
      <c r="J153" s="43"/>
    </row>
    <row r="154" spans="2:20" x14ac:dyDescent="0.25">
      <c r="B154" s="10"/>
      <c r="C154" s="10"/>
      <c r="D154" s="6"/>
      <c r="E154" s="6"/>
      <c r="G154" s="5"/>
      <c r="H154" s="7"/>
      <c r="I154" s="7"/>
      <c r="J154" s="43"/>
    </row>
    <row r="155" spans="2:20" x14ac:dyDescent="0.25">
      <c r="B155" s="5"/>
      <c r="C155" s="7"/>
      <c r="D155" s="7"/>
      <c r="E155" s="43"/>
      <c r="G155" s="120"/>
      <c r="H155" s="120"/>
      <c r="I155" s="120"/>
      <c r="J155" s="6"/>
    </row>
    <row r="156" spans="2:20" ht="15.75" thickBot="1" x14ac:dyDescent="0.3">
      <c r="B156" s="5"/>
      <c r="C156" s="7"/>
      <c r="D156" s="7"/>
      <c r="E156" s="43"/>
    </row>
    <row r="157" spans="2:20" ht="18.75" x14ac:dyDescent="0.3">
      <c r="B157" s="5"/>
      <c r="C157" s="7"/>
      <c r="D157" s="7"/>
      <c r="E157" s="43"/>
      <c r="G157" s="124" t="s">
        <v>39</v>
      </c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  <c r="S157" s="126"/>
    </row>
    <row r="158" spans="2:20" ht="15.75" x14ac:dyDescent="0.25">
      <c r="B158" s="5"/>
      <c r="C158" s="7"/>
      <c r="D158" s="7"/>
      <c r="E158" s="43"/>
      <c r="G158" s="18" t="s">
        <v>2</v>
      </c>
      <c r="H158" s="24" t="s">
        <v>40</v>
      </c>
      <c r="I158" s="23" t="s">
        <v>41</v>
      </c>
      <c r="J158" s="23" t="s">
        <v>42</v>
      </c>
      <c r="K158" s="25" t="s">
        <v>43</v>
      </c>
      <c r="L158" s="25" t="s">
        <v>44</v>
      </c>
      <c r="M158" s="25" t="s">
        <v>45</v>
      </c>
      <c r="N158" s="25" t="s">
        <v>46</v>
      </c>
      <c r="O158" s="25" t="s">
        <v>47</v>
      </c>
      <c r="P158" s="25" t="s">
        <v>50</v>
      </c>
      <c r="Q158" s="26" t="s">
        <v>48</v>
      </c>
      <c r="R158" s="122" t="s">
        <v>51</v>
      </c>
      <c r="S158" s="123"/>
      <c r="T158" s="25" t="s">
        <v>55</v>
      </c>
    </row>
    <row r="159" spans="2:20" ht="15.75" x14ac:dyDescent="0.25">
      <c r="B159" s="5"/>
      <c r="C159" s="7"/>
      <c r="D159" s="7"/>
      <c r="E159" s="43"/>
      <c r="G159" s="21" t="s">
        <v>3</v>
      </c>
      <c r="H159" s="27">
        <f t="shared" ref="H159:H168" si="0">E54</f>
        <v>0</v>
      </c>
      <c r="I159" s="27">
        <f t="shared" ref="I159:I168" si="1">E97</f>
        <v>0</v>
      </c>
      <c r="J159" s="28">
        <f>E140</f>
        <v>0</v>
      </c>
      <c r="K159" s="28">
        <f>E155</f>
        <v>0</v>
      </c>
      <c r="L159" s="28">
        <f>J144</f>
        <v>0</v>
      </c>
      <c r="M159" s="28">
        <f t="shared" ref="M159:M168" si="2">M97</f>
        <v>0</v>
      </c>
      <c r="N159" s="27">
        <f t="shared" ref="N159:N168" si="3">K54</f>
        <v>0</v>
      </c>
      <c r="O159" s="28">
        <f t="shared" ref="O159:O169" si="4">N11</f>
        <v>0</v>
      </c>
      <c r="P159" s="28">
        <f t="shared" ref="P159:P168" si="5">N54</f>
        <v>0</v>
      </c>
      <c r="Q159" s="29">
        <f>SUM(H159:P159)</f>
        <v>0</v>
      </c>
      <c r="R159" s="27" t="s">
        <v>52</v>
      </c>
      <c r="S159" s="36">
        <v>24</v>
      </c>
      <c r="T159" t="s">
        <v>56</v>
      </c>
    </row>
    <row r="160" spans="2:20" ht="15.75" x14ac:dyDescent="0.25">
      <c r="B160" s="5"/>
      <c r="C160" s="7"/>
      <c r="D160" s="7"/>
      <c r="E160" s="43"/>
      <c r="G160" s="22" t="s">
        <v>4</v>
      </c>
      <c r="H160" s="7">
        <f t="shared" si="0"/>
        <v>0</v>
      </c>
      <c r="I160" s="7">
        <f t="shared" si="1"/>
        <v>0</v>
      </c>
      <c r="J160" s="13">
        <f t="shared" ref="J160:J169" si="6">E141</f>
        <v>0</v>
      </c>
      <c r="K160" s="13">
        <f t="shared" ref="K160:K169" si="7">E156</f>
        <v>0</v>
      </c>
      <c r="L160" s="13">
        <f t="shared" ref="L160:L169" si="8">J145</f>
        <v>0</v>
      </c>
      <c r="M160" s="13">
        <f t="shared" si="2"/>
        <v>0</v>
      </c>
      <c r="N160" s="7">
        <f t="shared" si="3"/>
        <v>0</v>
      </c>
      <c r="O160" s="13">
        <f t="shared" si="4"/>
        <v>0</v>
      </c>
      <c r="P160" s="13">
        <f t="shared" si="5"/>
        <v>0</v>
      </c>
      <c r="Q160" s="30">
        <f t="shared" ref="Q160:Q169" si="9">SUM(H160:P160)</f>
        <v>0</v>
      </c>
      <c r="R160" s="7" t="s">
        <v>52</v>
      </c>
      <c r="S160" s="3">
        <v>12</v>
      </c>
      <c r="T160" t="s">
        <v>56</v>
      </c>
    </row>
    <row r="161" spans="2:20" ht="15.75" x14ac:dyDescent="0.25">
      <c r="B161" s="5"/>
      <c r="C161" s="7"/>
      <c r="D161" s="7"/>
      <c r="E161" s="43"/>
      <c r="G161" s="21" t="s">
        <v>5</v>
      </c>
      <c r="H161" s="27">
        <f t="shared" si="0"/>
        <v>0</v>
      </c>
      <c r="I161" s="27">
        <f t="shared" si="1"/>
        <v>0</v>
      </c>
      <c r="J161" s="28">
        <f t="shared" si="6"/>
        <v>0</v>
      </c>
      <c r="K161" s="28">
        <f t="shared" si="7"/>
        <v>0</v>
      </c>
      <c r="L161" s="28">
        <f t="shared" si="8"/>
        <v>0</v>
      </c>
      <c r="M161" s="28">
        <f t="shared" si="2"/>
        <v>0</v>
      </c>
      <c r="N161" s="27">
        <f t="shared" si="3"/>
        <v>0</v>
      </c>
      <c r="O161" s="28">
        <f t="shared" si="4"/>
        <v>0</v>
      </c>
      <c r="P161" s="28">
        <f t="shared" si="5"/>
        <v>0</v>
      </c>
      <c r="Q161" s="29">
        <f t="shared" si="9"/>
        <v>0</v>
      </c>
      <c r="R161" s="27" t="s">
        <v>52</v>
      </c>
      <c r="S161" s="36">
        <v>12</v>
      </c>
      <c r="T161" t="s">
        <v>56</v>
      </c>
    </row>
    <row r="162" spans="2:20" ht="15.75" x14ac:dyDescent="0.25">
      <c r="B162" s="5"/>
      <c r="C162" s="7"/>
      <c r="D162" s="7"/>
      <c r="E162" s="43"/>
      <c r="G162" s="22" t="s">
        <v>6</v>
      </c>
      <c r="H162" s="7">
        <f t="shared" si="0"/>
        <v>0</v>
      </c>
      <c r="I162" s="7">
        <f t="shared" si="1"/>
        <v>0</v>
      </c>
      <c r="J162" s="13">
        <f t="shared" si="6"/>
        <v>0</v>
      </c>
      <c r="K162" s="13">
        <f t="shared" si="7"/>
        <v>0</v>
      </c>
      <c r="L162" s="13">
        <f t="shared" si="8"/>
        <v>0</v>
      </c>
      <c r="M162" s="13">
        <f t="shared" si="2"/>
        <v>0</v>
      </c>
      <c r="N162" s="7">
        <f t="shared" si="3"/>
        <v>0</v>
      </c>
      <c r="O162" s="13">
        <f t="shared" si="4"/>
        <v>0</v>
      </c>
      <c r="P162" s="13">
        <f t="shared" si="5"/>
        <v>0</v>
      </c>
      <c r="Q162" s="30">
        <f t="shared" si="9"/>
        <v>0</v>
      </c>
      <c r="R162" s="7" t="s">
        <v>52</v>
      </c>
      <c r="S162" s="3">
        <v>18</v>
      </c>
      <c r="T162" t="s">
        <v>56</v>
      </c>
    </row>
    <row r="163" spans="2:20" ht="15.75" x14ac:dyDescent="0.25">
      <c r="B163" s="5"/>
      <c r="C163" s="7"/>
      <c r="D163" s="7"/>
      <c r="E163" s="43"/>
      <c r="G163" s="21" t="s">
        <v>7</v>
      </c>
      <c r="H163" s="27">
        <f t="shared" si="0"/>
        <v>0</v>
      </c>
      <c r="I163" s="27">
        <f t="shared" si="1"/>
        <v>0</v>
      </c>
      <c r="J163" s="28">
        <f t="shared" si="6"/>
        <v>0</v>
      </c>
      <c r="K163" s="28">
        <f t="shared" si="7"/>
        <v>0</v>
      </c>
      <c r="L163" s="28">
        <f t="shared" si="8"/>
        <v>0</v>
      </c>
      <c r="M163" s="28">
        <f t="shared" si="2"/>
        <v>0</v>
      </c>
      <c r="N163" s="27">
        <f t="shared" si="3"/>
        <v>0</v>
      </c>
      <c r="O163" s="28">
        <f t="shared" si="4"/>
        <v>0</v>
      </c>
      <c r="P163" s="28">
        <f t="shared" si="5"/>
        <v>0</v>
      </c>
      <c r="Q163" s="29">
        <f t="shared" si="9"/>
        <v>0</v>
      </c>
      <c r="R163" s="27" t="s">
        <v>53</v>
      </c>
      <c r="S163" s="36">
        <v>36</v>
      </c>
      <c r="T163" t="s">
        <v>57</v>
      </c>
    </row>
    <row r="164" spans="2:20" ht="15.75" x14ac:dyDescent="0.25">
      <c r="B164" s="5"/>
      <c r="C164" s="7"/>
      <c r="D164" s="7"/>
      <c r="E164" s="43"/>
      <c r="G164" s="22" t="s">
        <v>8</v>
      </c>
      <c r="H164" s="7">
        <f t="shared" si="0"/>
        <v>0</v>
      </c>
      <c r="I164" s="7">
        <f t="shared" si="1"/>
        <v>0</v>
      </c>
      <c r="J164" s="13">
        <f t="shared" si="6"/>
        <v>0</v>
      </c>
      <c r="K164" s="13">
        <f t="shared" si="7"/>
        <v>0</v>
      </c>
      <c r="L164" s="13">
        <f t="shared" si="8"/>
        <v>0</v>
      </c>
      <c r="M164" s="13">
        <f t="shared" si="2"/>
        <v>0</v>
      </c>
      <c r="N164" s="7">
        <f t="shared" si="3"/>
        <v>0</v>
      </c>
      <c r="O164" s="13">
        <f t="shared" si="4"/>
        <v>0</v>
      </c>
      <c r="P164" s="13">
        <f t="shared" si="5"/>
        <v>0</v>
      </c>
      <c r="Q164" s="30">
        <f t="shared" si="9"/>
        <v>0</v>
      </c>
      <c r="R164" s="7" t="s">
        <v>54</v>
      </c>
      <c r="S164" s="3">
        <v>36</v>
      </c>
      <c r="T164" t="s">
        <v>57</v>
      </c>
    </row>
    <row r="165" spans="2:20" ht="15.75" x14ac:dyDescent="0.25">
      <c r="B165" s="5"/>
      <c r="C165" s="7"/>
      <c r="D165" s="7"/>
      <c r="E165" s="43"/>
      <c r="G165" s="21" t="s">
        <v>9</v>
      </c>
      <c r="H165" s="27">
        <f t="shared" si="0"/>
        <v>0</v>
      </c>
      <c r="I165" s="27">
        <f t="shared" si="1"/>
        <v>0</v>
      </c>
      <c r="J165" s="28">
        <f t="shared" si="6"/>
        <v>0</v>
      </c>
      <c r="K165" s="28">
        <f t="shared" si="7"/>
        <v>0</v>
      </c>
      <c r="L165" s="28">
        <f t="shared" si="8"/>
        <v>0</v>
      </c>
      <c r="M165" s="28">
        <f t="shared" si="2"/>
        <v>0</v>
      </c>
      <c r="N165" s="27">
        <f t="shared" si="3"/>
        <v>0</v>
      </c>
      <c r="O165" s="28">
        <f t="shared" si="4"/>
        <v>0</v>
      </c>
      <c r="P165" s="28">
        <f t="shared" si="5"/>
        <v>0</v>
      </c>
      <c r="Q165" s="29">
        <f t="shared" si="9"/>
        <v>0</v>
      </c>
      <c r="R165" s="27" t="s">
        <v>52</v>
      </c>
      <c r="S165" s="36">
        <v>36</v>
      </c>
      <c r="T165" t="s">
        <v>57</v>
      </c>
    </row>
    <row r="166" spans="2:20" ht="15.75" x14ac:dyDescent="0.25">
      <c r="B166" s="120"/>
      <c r="C166" s="120"/>
      <c r="D166" s="120"/>
      <c r="E166" s="6"/>
      <c r="G166" s="22" t="s">
        <v>10</v>
      </c>
      <c r="H166" s="7">
        <f t="shared" si="0"/>
        <v>0</v>
      </c>
      <c r="I166" s="7">
        <f t="shared" si="1"/>
        <v>0</v>
      </c>
      <c r="J166" s="13">
        <f t="shared" si="6"/>
        <v>0</v>
      </c>
      <c r="K166" s="13">
        <f t="shared" si="7"/>
        <v>0</v>
      </c>
      <c r="L166" s="13">
        <f t="shared" si="8"/>
        <v>0</v>
      </c>
      <c r="M166" s="13">
        <f t="shared" si="2"/>
        <v>0</v>
      </c>
      <c r="N166" s="7">
        <f t="shared" si="3"/>
        <v>0</v>
      </c>
      <c r="O166" s="13">
        <f t="shared" si="4"/>
        <v>0</v>
      </c>
      <c r="P166" s="13">
        <f t="shared" si="5"/>
        <v>0</v>
      </c>
      <c r="Q166" s="30">
        <f t="shared" si="9"/>
        <v>0</v>
      </c>
      <c r="R166" s="7" t="s">
        <v>54</v>
      </c>
      <c r="S166" s="3">
        <v>24</v>
      </c>
      <c r="T166" t="s">
        <v>57</v>
      </c>
    </row>
    <row r="167" spans="2:20" ht="15.75" x14ac:dyDescent="0.25">
      <c r="G167" s="21" t="s">
        <v>11</v>
      </c>
      <c r="H167" s="27">
        <f t="shared" si="0"/>
        <v>0</v>
      </c>
      <c r="I167" s="27">
        <f t="shared" si="1"/>
        <v>0</v>
      </c>
      <c r="J167" s="28">
        <f t="shared" si="6"/>
        <v>0</v>
      </c>
      <c r="K167" s="28">
        <f t="shared" si="7"/>
        <v>0</v>
      </c>
      <c r="L167" s="28">
        <f t="shared" si="8"/>
        <v>0</v>
      </c>
      <c r="M167" s="28">
        <f t="shared" si="2"/>
        <v>0</v>
      </c>
      <c r="N167" s="27">
        <f t="shared" si="3"/>
        <v>0</v>
      </c>
      <c r="O167" s="28">
        <f t="shared" si="4"/>
        <v>0</v>
      </c>
      <c r="P167" s="28">
        <f t="shared" si="5"/>
        <v>0</v>
      </c>
      <c r="Q167" s="29">
        <f t="shared" si="9"/>
        <v>0</v>
      </c>
      <c r="R167" s="27" t="s">
        <v>52</v>
      </c>
      <c r="S167" s="36">
        <v>12</v>
      </c>
      <c r="T167" t="s">
        <v>57</v>
      </c>
    </row>
    <row r="168" spans="2:20" ht="15.75" x14ac:dyDescent="0.25">
      <c r="G168" s="22" t="s">
        <v>12</v>
      </c>
      <c r="H168" s="7">
        <f t="shared" si="0"/>
        <v>0</v>
      </c>
      <c r="I168" s="7">
        <f t="shared" si="1"/>
        <v>0</v>
      </c>
      <c r="J168" s="13">
        <f t="shared" si="6"/>
        <v>0</v>
      </c>
      <c r="K168" s="13">
        <f t="shared" si="7"/>
        <v>0</v>
      </c>
      <c r="L168" s="13">
        <f t="shared" si="8"/>
        <v>0</v>
      </c>
      <c r="M168" s="13">
        <f t="shared" si="2"/>
        <v>0</v>
      </c>
      <c r="N168" s="7">
        <f t="shared" si="3"/>
        <v>0</v>
      </c>
      <c r="O168" s="13">
        <f t="shared" si="4"/>
        <v>0</v>
      </c>
      <c r="P168" s="13">
        <f t="shared" si="5"/>
        <v>0</v>
      </c>
      <c r="Q168" s="30">
        <f t="shared" si="9"/>
        <v>0</v>
      </c>
      <c r="R168" s="7" t="s">
        <v>52</v>
      </c>
      <c r="S168" s="3">
        <v>12</v>
      </c>
      <c r="T168" t="s">
        <v>57</v>
      </c>
    </row>
    <row r="169" spans="2:20" ht="16.5" thickBot="1" x14ac:dyDescent="0.3">
      <c r="G169" s="32" t="s">
        <v>16</v>
      </c>
      <c r="H169" s="33" t="e">
        <f>#REF!</f>
        <v>#REF!</v>
      </c>
      <c r="I169" s="33" t="e">
        <f>#REF!</f>
        <v>#REF!</v>
      </c>
      <c r="J169" s="34">
        <f t="shared" si="6"/>
        <v>0</v>
      </c>
      <c r="K169" s="34">
        <f t="shared" si="7"/>
        <v>0</v>
      </c>
      <c r="L169" s="34">
        <f t="shared" si="8"/>
        <v>0</v>
      </c>
      <c r="M169" s="34" t="e">
        <f>#REF!</f>
        <v>#REF!</v>
      </c>
      <c r="N169" s="33" t="e">
        <f>#REF!</f>
        <v>#REF!</v>
      </c>
      <c r="O169" s="34">
        <f t="shared" si="4"/>
        <v>0</v>
      </c>
      <c r="P169" s="34" t="e">
        <f>#REF!</f>
        <v>#REF!</v>
      </c>
      <c r="Q169" s="35" t="e">
        <f t="shared" si="9"/>
        <v>#REF!</v>
      </c>
      <c r="R169" s="33" t="s">
        <v>52</v>
      </c>
      <c r="S169" s="37">
        <v>9</v>
      </c>
      <c r="T169" t="s">
        <v>57</v>
      </c>
    </row>
    <row r="170" spans="2:20" x14ac:dyDescent="0.25">
      <c r="G170" s="31"/>
      <c r="H170" s="14"/>
      <c r="I170" s="14"/>
      <c r="J170" s="6"/>
      <c r="R170">
        <f>SUM(R159:R169)</f>
        <v>0</v>
      </c>
    </row>
  </sheetData>
  <mergeCells count="22">
    <mergeCell ref="R158:S158"/>
    <mergeCell ref="G157:S157"/>
    <mergeCell ref="B2:D2"/>
    <mergeCell ref="O2:R2"/>
    <mergeCell ref="G136:J136"/>
    <mergeCell ref="B136:D136"/>
    <mergeCell ref="G2:M2"/>
    <mergeCell ref="G52:K52"/>
    <mergeCell ref="G93:J93"/>
    <mergeCell ref="B93:D93"/>
    <mergeCell ref="G95:M95"/>
    <mergeCell ref="G9:N9"/>
    <mergeCell ref="M52:N52"/>
    <mergeCell ref="B9:E9"/>
    <mergeCell ref="B52:E52"/>
    <mergeCell ref="B95:E95"/>
    <mergeCell ref="B166:D166"/>
    <mergeCell ref="G155:I155"/>
    <mergeCell ref="B151:D151"/>
    <mergeCell ref="B138:E138"/>
    <mergeCell ref="B153:E153"/>
    <mergeCell ref="G142:J142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508D4-7648-4D45-9BD2-448F48CA3B6C}">
  <dimension ref="B1:F7"/>
  <sheetViews>
    <sheetView zoomScale="90" zoomScaleNormal="90" workbookViewId="0">
      <selection activeCell="B17" sqref="B17"/>
    </sheetView>
  </sheetViews>
  <sheetFormatPr defaultRowHeight="15" x14ac:dyDescent="0.25"/>
  <cols>
    <col min="1" max="1" width="5.7109375" customWidth="1"/>
    <col min="2" max="2" width="26.7109375" customWidth="1"/>
    <col min="3" max="3" width="13.5703125" customWidth="1"/>
    <col min="4" max="5" width="14.7109375" customWidth="1"/>
    <col min="6" max="6" width="15.7109375" style="41" customWidth="1"/>
  </cols>
  <sheetData>
    <row r="1" spans="2:6" ht="15.75" thickBot="1" x14ac:dyDescent="0.3"/>
    <row r="2" spans="2:6" x14ac:dyDescent="0.25">
      <c r="B2" s="127" t="s">
        <v>59</v>
      </c>
      <c r="C2" s="128"/>
      <c r="D2" s="128"/>
      <c r="E2" s="128"/>
      <c r="F2" s="129"/>
    </row>
    <row r="3" spans="2:6" ht="45" x14ac:dyDescent="0.25">
      <c r="B3" s="8" t="s">
        <v>2</v>
      </c>
      <c r="C3" s="10" t="s">
        <v>0</v>
      </c>
      <c r="D3" s="10" t="s">
        <v>58</v>
      </c>
      <c r="E3" s="98" t="s">
        <v>60</v>
      </c>
      <c r="F3" s="64" t="s">
        <v>65</v>
      </c>
    </row>
    <row r="4" spans="2:6" x14ac:dyDescent="0.25">
      <c r="B4" s="51" t="str">
        <f>Ambientes!B4</f>
        <v>ADMINISTRAÇÃO</v>
      </c>
      <c r="C4" s="49">
        <f>Ambientes!C4</f>
        <v>62.26</v>
      </c>
      <c r="D4" s="49">
        <v>19.2</v>
      </c>
      <c r="E4" s="49">
        <v>0.59</v>
      </c>
      <c r="F4" s="54">
        <f>SUM(C4*D4/E4)*0.86</f>
        <v>1742.4357966101693</v>
      </c>
    </row>
    <row r="5" spans="2:6" x14ac:dyDescent="0.25">
      <c r="B5" s="1" t="str">
        <f>Ambientes!B5</f>
        <v>ÁREA TÉCNICA</v>
      </c>
      <c r="C5" s="7">
        <f>Ambientes!C5</f>
        <v>30.05</v>
      </c>
      <c r="D5" s="7">
        <v>19.2</v>
      </c>
      <c r="E5" s="7">
        <v>0.59</v>
      </c>
      <c r="F5" s="17">
        <f t="shared" ref="F5:F7" si="0">SUM(C5*D5/E5)*0.86</f>
        <v>840.99254237288142</v>
      </c>
    </row>
    <row r="6" spans="2:6" x14ac:dyDescent="0.25">
      <c r="B6" s="51" t="str">
        <f>Ambientes!B6</f>
        <v>ALMOXARIFADO</v>
      </c>
      <c r="C6" s="49">
        <f>Ambientes!C6</f>
        <v>25.06</v>
      </c>
      <c r="D6" s="49">
        <v>19.2</v>
      </c>
      <c r="E6" s="49">
        <v>0.59</v>
      </c>
      <c r="F6" s="54">
        <f t="shared" si="0"/>
        <v>701.34020338983044</v>
      </c>
    </row>
    <row r="7" spans="2:6" ht="15.75" thickBot="1" x14ac:dyDescent="0.3">
      <c r="B7" s="70" t="str">
        <f>Ambientes!B7</f>
        <v>MANUTENÇÃO</v>
      </c>
      <c r="C7" s="71">
        <f>Ambientes!C7</f>
        <v>22.56</v>
      </c>
      <c r="D7" s="71">
        <v>19.2</v>
      </c>
      <c r="E7" s="71">
        <v>0.59</v>
      </c>
      <c r="F7" s="72">
        <f t="shared" si="0"/>
        <v>631.37410169491523</v>
      </c>
    </row>
  </sheetData>
  <mergeCells count="1">
    <mergeCell ref="B2:F2"/>
  </mergeCells>
  <pageMargins left="0.511811024" right="0.511811024" top="0.78740157499999996" bottom="0.78740157499999996" header="0.31496062000000002" footer="0.31496062000000002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B547B-5DD1-49E3-A4ED-A972D24A7231}">
  <dimension ref="B1:F7"/>
  <sheetViews>
    <sheetView zoomScale="90" zoomScaleNormal="90" workbookViewId="0">
      <selection activeCell="C15" sqref="C15:C16"/>
    </sheetView>
  </sheetViews>
  <sheetFormatPr defaultRowHeight="15" x14ac:dyDescent="0.25"/>
  <cols>
    <col min="1" max="1" width="6.42578125" customWidth="1"/>
    <col min="2" max="2" width="28.85546875" customWidth="1"/>
    <col min="3" max="3" width="11.42578125" customWidth="1"/>
    <col min="4" max="5" width="13.7109375" customWidth="1"/>
    <col min="6" max="6" width="15.42578125" style="41" customWidth="1"/>
  </cols>
  <sheetData>
    <row r="1" spans="2:6" ht="15.75" thickBot="1" x14ac:dyDescent="0.3"/>
    <row r="2" spans="2:6" x14ac:dyDescent="0.25">
      <c r="B2" s="127" t="s">
        <v>61</v>
      </c>
      <c r="C2" s="128"/>
      <c r="D2" s="128"/>
      <c r="E2" s="128"/>
      <c r="F2" s="129"/>
    </row>
    <row r="3" spans="2:6" ht="45" x14ac:dyDescent="0.25">
      <c r="B3" s="8" t="s">
        <v>2</v>
      </c>
      <c r="C3" s="10" t="s">
        <v>0</v>
      </c>
      <c r="D3" s="10" t="s">
        <v>58</v>
      </c>
      <c r="E3" s="98" t="s">
        <v>60</v>
      </c>
      <c r="F3" s="64" t="s">
        <v>65</v>
      </c>
    </row>
    <row r="4" spans="2:6" x14ac:dyDescent="0.25">
      <c r="B4" s="51" t="str">
        <f>Ambientes!B4</f>
        <v>ADMINISTRAÇÃO</v>
      </c>
      <c r="C4" s="49">
        <f>Ambientes!C4</f>
        <v>62.26</v>
      </c>
      <c r="D4" s="49">
        <v>19.2</v>
      </c>
      <c r="E4" s="49">
        <v>1.05</v>
      </c>
      <c r="F4" s="54">
        <f>SUM(C4*D4/E4)*0.86</f>
        <v>979.08297142857134</v>
      </c>
    </row>
    <row r="5" spans="2:6" x14ac:dyDescent="0.25">
      <c r="B5" s="1" t="str">
        <f>Ambientes!B5</f>
        <v>ÁREA TÉCNICA</v>
      </c>
      <c r="C5" s="7">
        <f>Ambientes!C5</f>
        <v>30.05</v>
      </c>
      <c r="D5" s="7">
        <v>19.2</v>
      </c>
      <c r="E5" s="7">
        <v>1.05</v>
      </c>
      <c r="F5" s="17">
        <f t="shared" ref="F5:F7" si="0">SUM(C5*D5/E5)*0.86</f>
        <v>472.55771428571427</v>
      </c>
    </row>
    <row r="6" spans="2:6" x14ac:dyDescent="0.25">
      <c r="B6" s="51" t="str">
        <f>Ambientes!B6</f>
        <v>ALMOXARIFADO</v>
      </c>
      <c r="C6" s="49">
        <f>Ambientes!C6</f>
        <v>25.06</v>
      </c>
      <c r="D6" s="49">
        <v>19.2</v>
      </c>
      <c r="E6" s="49">
        <v>1.05</v>
      </c>
      <c r="F6" s="54">
        <f t="shared" si="0"/>
        <v>394.08639999999991</v>
      </c>
    </row>
    <row r="7" spans="2:6" ht="15.75" thickBot="1" x14ac:dyDescent="0.3">
      <c r="B7" s="70" t="str">
        <f>Ambientes!B7</f>
        <v>MANUTENÇÃO</v>
      </c>
      <c r="C7" s="71">
        <f>Ambientes!C7</f>
        <v>22.56</v>
      </c>
      <c r="D7" s="71">
        <v>19.2</v>
      </c>
      <c r="E7" s="71">
        <v>1.05</v>
      </c>
      <c r="F7" s="72">
        <f t="shared" si="0"/>
        <v>354.77211428571422</v>
      </c>
    </row>
  </sheetData>
  <mergeCells count="1">
    <mergeCell ref="B2:F2"/>
  </mergeCells>
  <pageMargins left="0.511811024" right="0.511811024" top="0.78740157499999996" bottom="0.78740157499999996" header="0.31496062000000002" footer="0.31496062000000002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3FB0F-EBD1-4A52-9FC0-EDC0391C585F}">
  <dimension ref="B1:F7"/>
  <sheetViews>
    <sheetView zoomScale="90" zoomScaleNormal="90" workbookViewId="0">
      <selection activeCell="D13" sqref="D13"/>
    </sheetView>
  </sheetViews>
  <sheetFormatPr defaultRowHeight="15" x14ac:dyDescent="0.25"/>
  <cols>
    <col min="1" max="1" width="6" customWidth="1"/>
    <col min="2" max="2" width="27.7109375" customWidth="1"/>
    <col min="3" max="3" width="12.7109375" customWidth="1"/>
    <col min="4" max="5" width="14.5703125" customWidth="1"/>
    <col min="6" max="6" width="14.7109375" customWidth="1"/>
  </cols>
  <sheetData>
    <row r="1" spans="2:6" ht="15.75" thickBot="1" x14ac:dyDescent="0.3"/>
    <row r="2" spans="2:6" x14ac:dyDescent="0.25">
      <c r="B2" s="127" t="s">
        <v>37</v>
      </c>
      <c r="C2" s="128"/>
      <c r="D2" s="128"/>
      <c r="E2" s="128"/>
      <c r="F2" s="129"/>
    </row>
    <row r="3" spans="2:6" ht="45" x14ac:dyDescent="0.25">
      <c r="B3" s="8" t="s">
        <v>2</v>
      </c>
      <c r="C3" s="10" t="s">
        <v>0</v>
      </c>
      <c r="D3" s="10" t="s">
        <v>58</v>
      </c>
      <c r="E3" s="98" t="s">
        <v>60</v>
      </c>
      <c r="F3" s="64" t="s">
        <v>65</v>
      </c>
    </row>
    <row r="4" spans="2:6" x14ac:dyDescent="0.25">
      <c r="B4" s="51" t="str">
        <f>Ambientes!B4</f>
        <v>ADMINISTRAÇÃO</v>
      </c>
      <c r="C4" s="49">
        <v>89.62</v>
      </c>
      <c r="D4" s="49">
        <v>23.2</v>
      </c>
      <c r="E4" s="49">
        <v>0.42599999999999999</v>
      </c>
      <c r="F4" s="54">
        <f>SUM(C4*D4/E4)*0.86</f>
        <v>4197.4137089201877</v>
      </c>
    </row>
    <row r="5" spans="2:6" x14ac:dyDescent="0.25">
      <c r="B5" s="1" t="str">
        <f>Ambientes!B5</f>
        <v>ÁREA TÉCNICA</v>
      </c>
      <c r="C5" s="7">
        <v>31.35</v>
      </c>
      <c r="D5" s="7">
        <v>23.2</v>
      </c>
      <c r="E5" s="7">
        <v>0.42599999999999999</v>
      </c>
      <c r="F5" s="17">
        <f t="shared" ref="F5:F7" si="0">SUM(C5*D5/E5)*0.86</f>
        <v>1468.2985915492959</v>
      </c>
    </row>
    <row r="6" spans="2:6" x14ac:dyDescent="0.25">
      <c r="B6" s="51" t="str">
        <f>Ambientes!B6</f>
        <v>ALMOXARIFADO</v>
      </c>
      <c r="C6" s="49">
        <v>23.77</v>
      </c>
      <c r="D6" s="49">
        <v>23.2</v>
      </c>
      <c r="E6" s="49">
        <v>0.42599999999999999</v>
      </c>
      <c r="F6" s="54">
        <f t="shared" si="0"/>
        <v>1113.2841314553989</v>
      </c>
    </row>
    <row r="7" spans="2:6" ht="15.75" thickBot="1" x14ac:dyDescent="0.3">
      <c r="B7" s="70" t="str">
        <f>Ambientes!B7</f>
        <v>MANUTENÇÃO</v>
      </c>
      <c r="C7" s="71">
        <v>21.67</v>
      </c>
      <c r="D7" s="71">
        <v>23.2</v>
      </c>
      <c r="E7" s="71">
        <v>0.42599999999999999</v>
      </c>
      <c r="F7" s="72">
        <f t="shared" si="0"/>
        <v>1014.9292018779342</v>
      </c>
    </row>
  </sheetData>
  <mergeCells count="1">
    <mergeCell ref="B2:F2"/>
  </mergeCells>
  <pageMargins left="0.511811024" right="0.511811024" top="0.78740157499999996" bottom="0.78740157499999996" header="0.31496062000000002" footer="0.31496062000000002"/>
  <pageSetup paperSize="9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D519C-2FC9-49C8-9640-85266AB82767}">
  <dimension ref="B1:F11"/>
  <sheetViews>
    <sheetView zoomScale="90" zoomScaleNormal="90" workbookViewId="0">
      <selection activeCell="C9" sqref="C9"/>
    </sheetView>
  </sheetViews>
  <sheetFormatPr defaultRowHeight="15" x14ac:dyDescent="0.25"/>
  <cols>
    <col min="1" max="1" width="6.28515625" customWidth="1"/>
    <col min="2" max="2" width="29.140625" customWidth="1"/>
    <col min="3" max="3" width="15" customWidth="1"/>
    <col min="4" max="5" width="14" customWidth="1"/>
    <col min="6" max="6" width="14.42578125" customWidth="1"/>
  </cols>
  <sheetData>
    <row r="1" spans="2:6" ht="15.75" thickBot="1" x14ac:dyDescent="0.3"/>
    <row r="2" spans="2:6" x14ac:dyDescent="0.25">
      <c r="B2" s="127" t="s">
        <v>38</v>
      </c>
      <c r="C2" s="128"/>
      <c r="D2" s="128"/>
      <c r="E2" s="128"/>
      <c r="F2" s="129"/>
    </row>
    <row r="3" spans="2:6" ht="45" x14ac:dyDescent="0.25">
      <c r="B3" s="8" t="s">
        <v>2</v>
      </c>
      <c r="C3" s="10" t="s">
        <v>0</v>
      </c>
      <c r="D3" s="10" t="s">
        <v>58</v>
      </c>
      <c r="E3" s="98" t="s">
        <v>60</v>
      </c>
      <c r="F3" s="64" t="s">
        <v>65</v>
      </c>
    </row>
    <row r="4" spans="2:6" x14ac:dyDescent="0.25">
      <c r="B4" s="51" t="str">
        <f>Ambientes!B4</f>
        <v>ADMINISTRAÇÃO</v>
      </c>
      <c r="C4" s="49">
        <v>14.88</v>
      </c>
      <c r="D4" s="49">
        <v>13.2</v>
      </c>
      <c r="E4" s="49">
        <v>0.17299999999999999</v>
      </c>
      <c r="F4" s="54">
        <f>SUM(C4*D4/E4)*0.86</f>
        <v>976.40323699421958</v>
      </c>
    </row>
    <row r="5" spans="2:6" x14ac:dyDescent="0.25">
      <c r="B5" s="1" t="str">
        <f>Ambientes!B5</f>
        <v>ÁREA TÉCNICA</v>
      </c>
      <c r="C5" s="7">
        <v>9</v>
      </c>
      <c r="D5" s="7">
        <v>13.2</v>
      </c>
      <c r="E5" s="7">
        <v>0.17299999999999999</v>
      </c>
      <c r="F5" s="17">
        <f t="shared" ref="F5:F7" si="0">SUM(C5*D5/E5)*0.86</f>
        <v>590.56647398843938</v>
      </c>
    </row>
    <row r="6" spans="2:6" x14ac:dyDescent="0.25">
      <c r="B6" s="51" t="str">
        <f>Ambientes!B6</f>
        <v>ALMOXARIFADO</v>
      </c>
      <c r="C6" s="49">
        <v>6.14</v>
      </c>
      <c r="D6" s="49">
        <v>13.2</v>
      </c>
      <c r="E6" s="49">
        <v>0.17299999999999999</v>
      </c>
      <c r="F6" s="54">
        <f t="shared" si="0"/>
        <v>402.89757225433522</v>
      </c>
    </row>
    <row r="7" spans="2:6" ht="15.75" thickBot="1" x14ac:dyDescent="0.3">
      <c r="B7" s="70" t="str">
        <f>Ambientes!B7</f>
        <v>MANUTENÇÃO</v>
      </c>
      <c r="C7" s="71">
        <v>6</v>
      </c>
      <c r="D7" s="71">
        <v>13.2</v>
      </c>
      <c r="E7" s="71">
        <v>0.17299999999999999</v>
      </c>
      <c r="F7" s="72">
        <f t="shared" si="0"/>
        <v>393.71098265895949</v>
      </c>
    </row>
    <row r="8" spans="2:6" x14ac:dyDescent="0.25">
      <c r="B8" s="5"/>
    </row>
    <row r="9" spans="2:6" x14ac:dyDescent="0.25">
      <c r="B9" s="5"/>
    </row>
    <row r="10" spans="2:6" x14ac:dyDescent="0.25">
      <c r="B10" s="5"/>
    </row>
    <row r="11" spans="2:6" x14ac:dyDescent="0.25">
      <c r="B11" s="5"/>
    </row>
  </sheetData>
  <mergeCells count="1">
    <mergeCell ref="B2:F2"/>
  </mergeCells>
  <pageMargins left="0.511811024" right="0.511811024" top="0.78740157499999996" bottom="0.78740157499999996" header="0.31496062000000002" footer="0.31496062000000002"/>
  <pageSetup paperSize="9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A6DD5-7282-421C-A533-5550AB49D483}">
  <dimension ref="B1:H10"/>
  <sheetViews>
    <sheetView zoomScale="90" zoomScaleNormal="90" workbookViewId="0">
      <selection activeCell="C19" sqref="C19"/>
    </sheetView>
  </sheetViews>
  <sheetFormatPr defaultRowHeight="15" x14ac:dyDescent="0.25"/>
  <cols>
    <col min="1" max="1" width="5.7109375" customWidth="1"/>
    <col min="2" max="2" width="28.140625" customWidth="1"/>
    <col min="3" max="3" width="16.28515625" customWidth="1"/>
    <col min="4" max="4" width="11.7109375" customWidth="1"/>
    <col min="5" max="5" width="12.7109375" customWidth="1"/>
    <col min="6" max="6" width="16.140625" customWidth="1"/>
    <col min="7" max="7" width="17.140625" customWidth="1"/>
    <col min="8" max="8" width="20.7109375" customWidth="1"/>
  </cols>
  <sheetData>
    <row r="1" spans="2:8" ht="15.75" thickBot="1" x14ac:dyDescent="0.3"/>
    <row r="2" spans="2:8" x14ac:dyDescent="0.25">
      <c r="B2" s="127" t="s">
        <v>31</v>
      </c>
      <c r="C2" s="128"/>
      <c r="D2" s="128"/>
      <c r="E2" s="128"/>
      <c r="F2" s="128"/>
      <c r="G2" s="128"/>
      <c r="H2" s="129"/>
    </row>
    <row r="3" spans="2:8" x14ac:dyDescent="0.25">
      <c r="B3" s="8" t="s">
        <v>2</v>
      </c>
      <c r="C3" s="10" t="s">
        <v>32</v>
      </c>
      <c r="D3" s="6" t="s">
        <v>33</v>
      </c>
      <c r="E3" s="5" t="s">
        <v>34</v>
      </c>
      <c r="F3" s="5" t="s">
        <v>22</v>
      </c>
      <c r="G3" s="5" t="s">
        <v>21</v>
      </c>
      <c r="H3" s="63" t="s">
        <v>65</v>
      </c>
    </row>
    <row r="4" spans="2:8" x14ac:dyDescent="0.25">
      <c r="B4" s="51" t="str">
        <f>Ambientes!B4</f>
        <v>ADMINISTRAÇÃO</v>
      </c>
      <c r="C4" s="48">
        <f>'Renovação de ar'!H4</f>
        <v>544.06799999999998</v>
      </c>
      <c r="D4" s="49">
        <v>0.99209999999999998</v>
      </c>
      <c r="E4" s="56">
        <f>SUM(C4*D4)</f>
        <v>539.76986279999994</v>
      </c>
      <c r="F4" s="57">
        <f>SUM(E4*C8*C9)</f>
        <v>4083.0081616711791</v>
      </c>
      <c r="G4" s="57">
        <f>SUM(C4*C10)</f>
        <v>1300.3225199999999</v>
      </c>
      <c r="H4" s="50">
        <f>SUM(F4+G4)</f>
        <v>5383.3306816711793</v>
      </c>
    </row>
    <row r="5" spans="2:8" x14ac:dyDescent="0.25">
      <c r="B5" s="1" t="str">
        <f>Ambientes!B5</f>
        <v>ÁREA TÉCNICA</v>
      </c>
      <c r="C5" s="13">
        <f>'Renovação de ar'!H5</f>
        <v>135.09</v>
      </c>
      <c r="D5" s="7">
        <v>0.99209999999999998</v>
      </c>
      <c r="E5" s="39">
        <f>SUM(C5*D5)</f>
        <v>134.02278899999999</v>
      </c>
      <c r="F5" s="20">
        <f>SUM(E5*C8*C9)</f>
        <v>1013.7952839721499</v>
      </c>
      <c r="G5" s="20">
        <f>SUM(C5*C10)</f>
        <v>322.86510000000004</v>
      </c>
      <c r="H5" s="16">
        <f t="shared" ref="H5:H7" si="0">SUM(F5+G5)</f>
        <v>1336.6603839721499</v>
      </c>
    </row>
    <row r="6" spans="2:8" x14ac:dyDescent="0.25">
      <c r="B6" s="51" t="str">
        <f>Ambientes!B6</f>
        <v>ALMOXARIFADO</v>
      </c>
      <c r="C6" s="48">
        <f>'Renovação de ar'!H6</f>
        <v>99.108000000000004</v>
      </c>
      <c r="D6" s="49">
        <v>0.99209999999999998</v>
      </c>
      <c r="E6" s="56">
        <f t="shared" ref="E6:E7" si="1">SUM(C6*D6)</f>
        <v>98.325046799999996</v>
      </c>
      <c r="F6" s="57">
        <f>SUM(E6*C8*C9)</f>
        <v>743.76506776157987</v>
      </c>
      <c r="G6" s="57">
        <f>SUM(C6*C10)</f>
        <v>236.86812000000003</v>
      </c>
      <c r="H6" s="50">
        <f t="shared" si="0"/>
        <v>980.63318776157985</v>
      </c>
    </row>
    <row r="7" spans="2:8" x14ac:dyDescent="0.25">
      <c r="B7" s="1" t="str">
        <f>Ambientes!B7</f>
        <v>MANUTENÇÃO</v>
      </c>
      <c r="C7" s="13">
        <f>'Renovação de ar'!H7</f>
        <v>94.608000000000004</v>
      </c>
      <c r="D7" s="7">
        <v>0.99209999999999998</v>
      </c>
      <c r="E7" s="39">
        <f t="shared" si="1"/>
        <v>93.860596799999996</v>
      </c>
      <c r="F7" s="20">
        <f>SUM(E7*C8*C9)</f>
        <v>709.99440540407988</v>
      </c>
      <c r="G7" s="20">
        <f>SUM(C7*C10)</f>
        <v>226.11312000000001</v>
      </c>
      <c r="H7" s="16">
        <f t="shared" si="0"/>
        <v>936.10752540407987</v>
      </c>
    </row>
    <row r="8" spans="2:8" x14ac:dyDescent="0.25">
      <c r="B8" s="58" t="s">
        <v>35</v>
      </c>
      <c r="C8" s="49">
        <v>31.65</v>
      </c>
      <c r="D8" s="49"/>
      <c r="E8" s="59"/>
      <c r="F8" s="59"/>
      <c r="G8" s="59"/>
      <c r="H8" s="60"/>
    </row>
    <row r="9" spans="2:8" x14ac:dyDescent="0.25">
      <c r="B9" s="15" t="s">
        <v>28</v>
      </c>
      <c r="C9" s="7">
        <v>0.23899999999999999</v>
      </c>
      <c r="H9" s="2"/>
    </row>
    <row r="10" spans="2:8" ht="15.75" thickBot="1" x14ac:dyDescent="0.3">
      <c r="B10" s="61" t="s">
        <v>36</v>
      </c>
      <c r="C10" s="55">
        <v>2.39</v>
      </c>
      <c r="D10" s="52"/>
      <c r="E10" s="52"/>
      <c r="F10" s="52"/>
      <c r="G10" s="52"/>
      <c r="H10" s="62"/>
    </row>
  </sheetData>
  <mergeCells count="1">
    <mergeCell ref="B2:H2"/>
  </mergeCells>
  <pageMargins left="0.511811024" right="0.511811024" top="0.78740157499999996" bottom="0.78740157499999996" header="0.31496062000000002" footer="0.31496062000000002"/>
  <pageSetup paperSize="9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D344A-99C5-487C-BF6F-AF5BA3E87ABE}">
  <dimension ref="B1:F7"/>
  <sheetViews>
    <sheetView zoomScale="90" zoomScaleNormal="90" workbookViewId="0">
      <selection activeCell="B13" sqref="B13"/>
    </sheetView>
  </sheetViews>
  <sheetFormatPr defaultRowHeight="15" x14ac:dyDescent="0.25"/>
  <cols>
    <col min="1" max="1" width="7.140625" customWidth="1"/>
    <col min="2" max="2" width="28.5703125" customWidth="1"/>
    <col min="3" max="3" width="10.28515625" customWidth="1"/>
    <col min="4" max="4" width="9.7109375" customWidth="1"/>
    <col min="5" max="5" width="11.5703125" customWidth="1"/>
    <col min="6" max="6" width="13.28515625" style="41" customWidth="1"/>
  </cols>
  <sheetData>
    <row r="1" spans="2:6" ht="15.75" thickBot="1" x14ac:dyDescent="0.3"/>
    <row r="2" spans="2:6" x14ac:dyDescent="0.25">
      <c r="B2" s="127" t="s">
        <v>29</v>
      </c>
      <c r="C2" s="128"/>
      <c r="D2" s="128"/>
      <c r="E2" s="128"/>
      <c r="F2" s="129"/>
    </row>
    <row r="3" spans="2:6" ht="30" x14ac:dyDescent="0.25">
      <c r="B3" s="8" t="s">
        <v>2</v>
      </c>
      <c r="C3" s="10" t="s">
        <v>0</v>
      </c>
      <c r="D3" s="10" t="s">
        <v>62</v>
      </c>
      <c r="E3" s="10" t="s">
        <v>30</v>
      </c>
      <c r="F3" s="64" t="s">
        <v>65</v>
      </c>
    </row>
    <row r="4" spans="2:6" x14ac:dyDescent="0.25">
      <c r="B4" s="51" t="str">
        <f>Ambientes!B4</f>
        <v>ADMINISTRAÇÃO</v>
      </c>
      <c r="C4" s="49">
        <f>Ambientes!C4</f>
        <v>62.26</v>
      </c>
      <c r="D4" s="49">
        <v>16</v>
      </c>
      <c r="E4" s="49">
        <v>0.86</v>
      </c>
      <c r="F4" s="54">
        <f>SUM(C4*D4*E4)</f>
        <v>856.69759999999997</v>
      </c>
    </row>
    <row r="5" spans="2:6" x14ac:dyDescent="0.25">
      <c r="B5" s="1" t="str">
        <f>Ambientes!B5</f>
        <v>ÁREA TÉCNICA</v>
      </c>
      <c r="C5" s="7">
        <f>Ambientes!C5</f>
        <v>30.05</v>
      </c>
      <c r="D5" s="7">
        <v>16</v>
      </c>
      <c r="E5" s="7">
        <v>0.86</v>
      </c>
      <c r="F5" s="17">
        <f t="shared" ref="F5:F7" si="0">SUM(C5*D5*E5)</f>
        <v>413.488</v>
      </c>
    </row>
    <row r="6" spans="2:6" x14ac:dyDescent="0.25">
      <c r="B6" s="51" t="str">
        <f>Ambientes!B6</f>
        <v>ALMOXARIFADO</v>
      </c>
      <c r="C6" s="49">
        <f>Ambientes!C6</f>
        <v>25.06</v>
      </c>
      <c r="D6" s="49">
        <v>16</v>
      </c>
      <c r="E6" s="49">
        <v>0.86</v>
      </c>
      <c r="F6" s="54">
        <f t="shared" si="0"/>
        <v>344.82559999999995</v>
      </c>
    </row>
    <row r="7" spans="2:6" ht="15.75" thickBot="1" x14ac:dyDescent="0.3">
      <c r="B7" s="70" t="str">
        <f>Ambientes!B7</f>
        <v>MANUTENÇÃO</v>
      </c>
      <c r="C7" s="71">
        <f>Ambientes!C7</f>
        <v>22.56</v>
      </c>
      <c r="D7" s="71">
        <v>16</v>
      </c>
      <c r="E7" s="71">
        <v>0.86</v>
      </c>
      <c r="F7" s="72">
        <f t="shared" si="0"/>
        <v>310.42559999999997</v>
      </c>
    </row>
  </sheetData>
  <mergeCells count="1">
    <mergeCell ref="B2:F2"/>
  </mergeCells>
  <pageMargins left="0.511811024" right="0.511811024" top="0.78740157499999996" bottom="0.78740157499999996" header="0.31496062000000002" footer="0.31496062000000002"/>
  <pageSetup paperSize="9" orientation="landscape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F8E8F-187B-4CFD-80CD-45A2792D69DF}">
  <dimension ref="B1:I7"/>
  <sheetViews>
    <sheetView zoomScale="90" zoomScaleNormal="90" workbookViewId="0">
      <selection activeCell="G16" sqref="G16"/>
    </sheetView>
  </sheetViews>
  <sheetFormatPr defaultRowHeight="15" x14ac:dyDescent="0.25"/>
  <cols>
    <col min="1" max="1" width="9.140625" customWidth="1"/>
    <col min="2" max="2" width="21.7109375" customWidth="1"/>
    <col min="4" max="4" width="9.140625" customWidth="1"/>
    <col min="5" max="5" width="12.7109375" customWidth="1"/>
    <col min="6" max="6" width="13.42578125" customWidth="1"/>
    <col min="7" max="7" width="17.7109375" customWidth="1"/>
    <col min="8" max="8" width="17.140625" customWidth="1"/>
    <col min="9" max="9" width="15.28515625" customWidth="1"/>
  </cols>
  <sheetData>
    <row r="1" spans="2:9" ht="15.75" thickBot="1" x14ac:dyDescent="0.3"/>
    <row r="2" spans="2:9" x14ac:dyDescent="0.25">
      <c r="B2" s="127" t="s">
        <v>23</v>
      </c>
      <c r="C2" s="128"/>
      <c r="D2" s="128"/>
      <c r="E2" s="128"/>
      <c r="F2" s="128"/>
      <c r="G2" s="128"/>
      <c r="H2" s="128"/>
      <c r="I2" s="129"/>
    </row>
    <row r="3" spans="2:9" ht="30" x14ac:dyDescent="0.25">
      <c r="B3" s="8" t="s">
        <v>2</v>
      </c>
      <c r="C3" s="10" t="s">
        <v>17</v>
      </c>
      <c r="D3" s="10" t="s">
        <v>18</v>
      </c>
      <c r="E3" s="10" t="s">
        <v>19</v>
      </c>
      <c r="F3" s="10" t="s">
        <v>20</v>
      </c>
      <c r="G3" s="10" t="s">
        <v>21</v>
      </c>
      <c r="H3" s="10" t="s">
        <v>22</v>
      </c>
      <c r="I3" s="64" t="s">
        <v>65</v>
      </c>
    </row>
    <row r="4" spans="2:9" x14ac:dyDescent="0.25">
      <c r="B4" s="51" t="str">
        <f>Ambientes!B4</f>
        <v>ADMINISTRAÇÃO</v>
      </c>
      <c r="C4" s="49">
        <v>80</v>
      </c>
      <c r="D4" s="49">
        <v>80</v>
      </c>
      <c r="E4" s="49">
        <v>16</v>
      </c>
      <c r="F4" s="49">
        <v>0.86</v>
      </c>
      <c r="G4" s="99">
        <f>SUM(C4*E4*F4)</f>
        <v>1100.8</v>
      </c>
      <c r="H4" s="57">
        <f>SUM(D4*E4*F4)</f>
        <v>1100.8</v>
      </c>
      <c r="I4" s="65">
        <f>SUM(G4+H4)</f>
        <v>2201.6</v>
      </c>
    </row>
    <row r="5" spans="2:9" x14ac:dyDescent="0.25">
      <c r="B5" s="1" t="str">
        <f>Ambientes!B5</f>
        <v>ÁREA TÉCNICA</v>
      </c>
      <c r="C5" s="7">
        <v>80</v>
      </c>
      <c r="D5" s="7">
        <v>80</v>
      </c>
      <c r="E5" s="7">
        <v>3</v>
      </c>
      <c r="F5" s="7">
        <v>0.86</v>
      </c>
      <c r="G5" s="19">
        <f t="shared" ref="G5:G7" si="0">SUM(C5*E5*F5)</f>
        <v>206.4</v>
      </c>
      <c r="H5" s="20">
        <f t="shared" ref="H5:H7" si="1">SUM(D5*E5*F5)</f>
        <v>206.4</v>
      </c>
      <c r="I5" s="38">
        <f t="shared" ref="I5:I7" si="2">SUM(G5+H5)</f>
        <v>412.8</v>
      </c>
    </row>
    <row r="6" spans="2:9" x14ac:dyDescent="0.25">
      <c r="B6" s="51" t="str">
        <f>Ambientes!B6</f>
        <v>ALMOXARIFADO</v>
      </c>
      <c r="C6" s="49">
        <v>80</v>
      </c>
      <c r="D6" s="49">
        <v>80</v>
      </c>
      <c r="E6" s="49">
        <v>2</v>
      </c>
      <c r="F6" s="49">
        <v>0.86</v>
      </c>
      <c r="G6" s="99">
        <f t="shared" si="0"/>
        <v>137.6</v>
      </c>
      <c r="H6" s="57">
        <f t="shared" si="1"/>
        <v>137.6</v>
      </c>
      <c r="I6" s="65">
        <f t="shared" si="2"/>
        <v>275.2</v>
      </c>
    </row>
    <row r="7" spans="2:9" ht="15.75" thickBot="1" x14ac:dyDescent="0.3">
      <c r="B7" s="70" t="str">
        <f>Ambientes!B7</f>
        <v>MANUTENÇÃO</v>
      </c>
      <c r="C7" s="71">
        <v>80</v>
      </c>
      <c r="D7" s="71">
        <v>80</v>
      </c>
      <c r="E7" s="71">
        <v>2</v>
      </c>
      <c r="F7" s="71">
        <v>0.86</v>
      </c>
      <c r="G7" s="73">
        <f t="shared" si="0"/>
        <v>137.6</v>
      </c>
      <c r="H7" s="74">
        <f t="shared" si="1"/>
        <v>137.6</v>
      </c>
      <c r="I7" s="75">
        <f t="shared" si="2"/>
        <v>275.2</v>
      </c>
    </row>
  </sheetData>
  <mergeCells count="1">
    <mergeCell ref="B2:I2"/>
  </mergeCells>
  <pageMargins left="0.511811024" right="0.511811024" top="0.78740157499999996" bottom="0.78740157499999996" header="0.31496062000000002" footer="0.31496062000000002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Resumo Carga Térmica</vt:lpstr>
      <vt:lpstr>Ambientes</vt:lpstr>
      <vt:lpstr>Teto</vt:lpstr>
      <vt:lpstr>Piso</vt:lpstr>
      <vt:lpstr>Parede</vt:lpstr>
      <vt:lpstr>Vidro</vt:lpstr>
      <vt:lpstr>Ar externo</vt:lpstr>
      <vt:lpstr>Iluminação</vt:lpstr>
      <vt:lpstr>Pessoas</vt:lpstr>
      <vt:lpstr>Equipamentos</vt:lpstr>
      <vt:lpstr>Renovação de 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Barbosa</dc:creator>
  <cp:lastModifiedBy>Leandro Barbosa</cp:lastModifiedBy>
  <cp:lastPrinted>2025-07-17T23:17:11Z</cp:lastPrinted>
  <dcterms:created xsi:type="dcterms:W3CDTF">2015-06-05T18:19:34Z</dcterms:created>
  <dcterms:modified xsi:type="dcterms:W3CDTF">2025-07-17T23:18:45Z</dcterms:modified>
</cp:coreProperties>
</file>